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9095" yWindow="0" windowWidth="19410" windowHeight="16440"/>
  </bookViews>
  <sheets>
    <sheet name="Rekapitulace stavby" sheetId="1" r:id="rId1"/>
    <sheet name="11 - SO 01 - Pavilon noso..." sheetId="2" r:id="rId2"/>
    <sheet name="12 - Zdravotní technika -..." sheetId="3" r:id="rId3"/>
    <sheet name="13 - UT materiál a montáž..." sheetId="4" r:id="rId4"/>
    <sheet name="14 - VZT materiál a montá..." sheetId="5" r:id="rId5"/>
    <sheet name="15 - Elektroinstalace - 1..." sheetId="6" r:id="rId6"/>
    <sheet name="21 - SO 02 - Venkovní kan..." sheetId="7" r:id="rId7"/>
    <sheet name="9 - Vedlejší náklady - 1...." sheetId="8" r:id="rId8"/>
    <sheet name="Seznam figur" sheetId="9" r:id="rId9"/>
  </sheets>
  <definedNames>
    <definedName name="_xlnm._FilterDatabase" localSheetId="1" hidden="1">'11 - SO 01 - Pavilon noso...'!$C$141:$K$1701</definedName>
    <definedName name="_xlnm._FilterDatabase" localSheetId="2" hidden="1">'12 - Zdravotní technika -...'!$C$126:$K$288</definedName>
    <definedName name="_xlnm._FilterDatabase" localSheetId="3" hidden="1">'13 - UT materiál a montáž...'!$C$121:$K$266</definedName>
    <definedName name="_xlnm._FilterDatabase" localSheetId="4" hidden="1">'14 - VZT materiál a montá...'!$C$118:$K$172</definedName>
    <definedName name="_xlnm._FilterDatabase" localSheetId="5" hidden="1">'15 - Elektroinstalace - 1...'!$C$145:$K$392</definedName>
    <definedName name="_xlnm._FilterDatabase" localSheetId="6" hidden="1">'21 - SO 02 - Venkovní kan...'!$C$124:$K$456</definedName>
    <definedName name="_xlnm._FilterDatabase" localSheetId="7" hidden="1">'9 - Vedlejší náklady - 1....'!$C$125:$K$145</definedName>
    <definedName name="_xlnm.Print_Titles" localSheetId="1">'11 - SO 01 - Pavilon noso...'!$141:$141</definedName>
    <definedName name="_xlnm.Print_Titles" localSheetId="2">'12 - Zdravotní technika -...'!$126:$126</definedName>
    <definedName name="_xlnm.Print_Titles" localSheetId="3">'13 - UT materiál a montáž...'!$121:$121</definedName>
    <definedName name="_xlnm.Print_Titles" localSheetId="4">'14 - VZT materiál a montá...'!$118:$118</definedName>
    <definedName name="_xlnm.Print_Titles" localSheetId="5">'15 - Elektroinstalace - 1...'!$145:$145</definedName>
    <definedName name="_xlnm.Print_Titles" localSheetId="6">'21 - SO 02 - Venkovní kan...'!$124:$124</definedName>
    <definedName name="_xlnm.Print_Titles" localSheetId="7">'9 - Vedlejší náklady - 1....'!$125:$125</definedName>
    <definedName name="_xlnm.Print_Titles" localSheetId="0">'Rekapitulace stavby'!$92:$92</definedName>
    <definedName name="_xlnm.Print_Titles" localSheetId="8">'Seznam figur'!$9:$9</definedName>
    <definedName name="_xlnm.Print_Area" localSheetId="1">'11 - SO 01 - Pavilon noso...'!$C$4:$J$76,'11 - SO 01 - Pavilon noso...'!$C$82:$J$123,'11 - SO 01 - Pavilon noso...'!$C$129:$K$1701</definedName>
    <definedName name="_xlnm.Print_Area" localSheetId="2">'12 - Zdravotní technika -...'!$C$4:$J$76,'12 - Zdravotní technika -...'!$C$82:$J$108,'12 - Zdravotní technika -...'!$C$114:$K$288</definedName>
    <definedName name="_xlnm.Print_Area" localSheetId="3">'13 - UT materiál a montáž...'!$C$4:$J$76,'13 - UT materiál a montáž...'!$C$82:$J$103,'13 - UT materiál a montáž...'!$C$109:$K$266</definedName>
    <definedName name="_xlnm.Print_Area" localSheetId="4">'14 - VZT materiál a montá...'!$C$4:$J$76,'14 - VZT materiál a montá...'!$C$82:$J$100,'14 - VZT materiál a montá...'!$C$106:$K$172</definedName>
    <definedName name="_xlnm.Print_Area" localSheetId="5">'15 - Elektroinstalace - 1...'!$C$4:$J$76,'15 - Elektroinstalace - 1...'!$C$82:$J$127,'15 - Elektroinstalace - 1...'!$C$133:$K$392</definedName>
    <definedName name="_xlnm.Print_Area" localSheetId="6">'21 - SO 02 - Venkovní kan...'!$C$4:$J$76,'21 - SO 02 - Venkovní kan...'!$C$82:$J$106,'21 - SO 02 - Venkovní kan...'!$C$112:$K$456</definedName>
    <definedName name="_xlnm.Print_Area" localSheetId="7">'9 - Vedlejší náklady - 1....'!$C$4:$J$76,'9 - Vedlejší náklady - 1....'!$C$82:$J$107,'9 - Vedlejší náklady - 1....'!$C$113:$K$145</definedName>
    <definedName name="_xlnm.Print_Area" localSheetId="0">'Rekapitulace stavby'!$D$4:$AO$76,'Rekapitulace stavby'!$C$82:$AQ$102</definedName>
    <definedName name="_xlnm.Print_Area" localSheetId="8">'Seznam figur'!$C$4:$G$638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9" l="1"/>
  <c r="J37" i="8"/>
  <c r="J36" i="8"/>
  <c r="AY101" i="1" s="1"/>
  <c r="J35" i="8"/>
  <c r="AX101" i="1" s="1"/>
  <c r="BI145" i="8"/>
  <c r="BH145" i="8"/>
  <c r="BG145" i="8"/>
  <c r="BF145" i="8"/>
  <c r="T145" i="8"/>
  <c r="T144" i="8" s="1"/>
  <c r="R145" i="8"/>
  <c r="R144" i="8" s="1"/>
  <c r="P145" i="8"/>
  <c r="P144" i="8" s="1"/>
  <c r="BI143" i="8"/>
  <c r="BH143" i="8"/>
  <c r="BG143" i="8"/>
  <c r="BF143" i="8"/>
  <c r="T143" i="8"/>
  <c r="T142" i="8" s="1"/>
  <c r="R143" i="8"/>
  <c r="R142" i="8" s="1"/>
  <c r="P143" i="8"/>
  <c r="P142" i="8" s="1"/>
  <c r="BI141" i="8"/>
  <c r="BH141" i="8"/>
  <c r="BG141" i="8"/>
  <c r="BF141" i="8"/>
  <c r="T141" i="8"/>
  <c r="T140" i="8" s="1"/>
  <c r="R141" i="8"/>
  <c r="R140" i="8" s="1"/>
  <c r="P141" i="8"/>
  <c r="P140" i="8" s="1"/>
  <c r="BI139" i="8"/>
  <c r="BH139" i="8"/>
  <c r="BG139" i="8"/>
  <c r="BF139" i="8"/>
  <c r="T139" i="8"/>
  <c r="T138" i="8" s="1"/>
  <c r="R139" i="8"/>
  <c r="R138" i="8" s="1"/>
  <c r="P139" i="8"/>
  <c r="P138" i="8" s="1"/>
  <c r="BI137" i="8"/>
  <c r="BH137" i="8"/>
  <c r="BG137" i="8"/>
  <c r="BF137" i="8"/>
  <c r="T137" i="8"/>
  <c r="T136" i="8" s="1"/>
  <c r="R137" i="8"/>
  <c r="R136" i="8" s="1"/>
  <c r="P137" i="8"/>
  <c r="P136" i="8" s="1"/>
  <c r="BI135" i="8"/>
  <c r="BH135" i="8"/>
  <c r="BG135" i="8"/>
  <c r="BF135" i="8"/>
  <c r="T135" i="8"/>
  <c r="T134" i="8" s="1"/>
  <c r="R135" i="8"/>
  <c r="R134" i="8" s="1"/>
  <c r="P135" i="8"/>
  <c r="P134" i="8" s="1"/>
  <c r="BI133" i="8"/>
  <c r="BH133" i="8"/>
  <c r="BG133" i="8"/>
  <c r="BF133" i="8"/>
  <c r="T133" i="8"/>
  <c r="T132" i="8" s="1"/>
  <c r="R133" i="8"/>
  <c r="R132" i="8"/>
  <c r="P133" i="8"/>
  <c r="P132" i="8" s="1"/>
  <c r="BI131" i="8"/>
  <c r="BH131" i="8"/>
  <c r="BG131" i="8"/>
  <c r="BF131" i="8"/>
  <c r="T131" i="8"/>
  <c r="T130" i="8" s="1"/>
  <c r="R131" i="8"/>
  <c r="R130" i="8" s="1"/>
  <c r="P131" i="8"/>
  <c r="P130" i="8" s="1"/>
  <c r="BI129" i="8"/>
  <c r="BH129" i="8"/>
  <c r="BG129" i="8"/>
  <c r="BF129" i="8"/>
  <c r="T129" i="8"/>
  <c r="T128" i="8" s="1"/>
  <c r="R129" i="8"/>
  <c r="R128" i="8" s="1"/>
  <c r="P129" i="8"/>
  <c r="P128" i="8" s="1"/>
  <c r="J123" i="8"/>
  <c r="J122" i="8"/>
  <c r="F122" i="8"/>
  <c r="F120" i="8"/>
  <c r="E118" i="8"/>
  <c r="J92" i="8"/>
  <c r="J91" i="8"/>
  <c r="F91" i="8"/>
  <c r="F89" i="8"/>
  <c r="E87" i="8"/>
  <c r="J18" i="8"/>
  <c r="E18" i="8"/>
  <c r="F92" i="8"/>
  <c r="J17" i="8"/>
  <c r="J12" i="8"/>
  <c r="J120" i="8" s="1"/>
  <c r="E7" i="8"/>
  <c r="E85" i="8" s="1"/>
  <c r="J37" i="7"/>
  <c r="J36" i="7"/>
  <c r="AY100" i="1" s="1"/>
  <c r="J35" i="7"/>
  <c r="AX100" i="1" s="1"/>
  <c r="BI456" i="7"/>
  <c r="BH456" i="7"/>
  <c r="BG456" i="7"/>
  <c r="BF456" i="7"/>
  <c r="T456" i="7"/>
  <c r="R456" i="7"/>
  <c r="P456" i="7"/>
  <c r="BI455" i="7"/>
  <c r="BH455" i="7"/>
  <c r="BG455" i="7"/>
  <c r="BF455" i="7"/>
  <c r="T455" i="7"/>
  <c r="R455" i="7"/>
  <c r="P455" i="7"/>
  <c r="BI453" i="7"/>
  <c r="BH453" i="7"/>
  <c r="BG453" i="7"/>
  <c r="BF453" i="7"/>
  <c r="T453" i="7"/>
  <c r="R453" i="7"/>
  <c r="P453" i="7"/>
  <c r="BI452" i="7"/>
  <c r="BH452" i="7"/>
  <c r="BG452" i="7"/>
  <c r="BF452" i="7"/>
  <c r="T452" i="7"/>
  <c r="R452" i="7"/>
  <c r="P452" i="7"/>
  <c r="BI450" i="7"/>
  <c r="BH450" i="7"/>
  <c r="BG450" i="7"/>
  <c r="BF450" i="7"/>
  <c r="T450" i="7"/>
  <c r="R450" i="7"/>
  <c r="P450" i="7"/>
  <c r="BI449" i="7"/>
  <c r="BH449" i="7"/>
  <c r="BG449" i="7"/>
  <c r="BF449" i="7"/>
  <c r="T449" i="7"/>
  <c r="R449" i="7"/>
  <c r="P449" i="7"/>
  <c r="BI446" i="7"/>
  <c r="BH446" i="7"/>
  <c r="BG446" i="7"/>
  <c r="BF446" i="7"/>
  <c r="T446" i="7"/>
  <c r="R446" i="7"/>
  <c r="P446" i="7"/>
  <c r="BI445" i="7"/>
  <c r="BH445" i="7"/>
  <c r="BG445" i="7"/>
  <c r="BF445" i="7"/>
  <c r="T445" i="7"/>
  <c r="R445" i="7"/>
  <c r="P445" i="7"/>
  <c r="BI443" i="7"/>
  <c r="BH443" i="7"/>
  <c r="BG443" i="7"/>
  <c r="BF443" i="7"/>
  <c r="T443" i="7"/>
  <c r="R443" i="7"/>
  <c r="P443" i="7"/>
  <c r="BI442" i="7"/>
  <c r="BH442" i="7"/>
  <c r="BG442" i="7"/>
  <c r="BF442" i="7"/>
  <c r="T442" i="7"/>
  <c r="R442" i="7"/>
  <c r="P442" i="7"/>
  <c r="BI433" i="7"/>
  <c r="BH433" i="7"/>
  <c r="BG433" i="7"/>
  <c r="BF433" i="7"/>
  <c r="T433" i="7"/>
  <c r="R433" i="7"/>
  <c r="P433" i="7"/>
  <c r="BI431" i="7"/>
  <c r="BH431" i="7"/>
  <c r="BG431" i="7"/>
  <c r="BF431" i="7"/>
  <c r="T431" i="7"/>
  <c r="R431" i="7"/>
  <c r="P431" i="7"/>
  <c r="BI430" i="7"/>
  <c r="BH430" i="7"/>
  <c r="BG430" i="7"/>
  <c r="BF430" i="7"/>
  <c r="T430" i="7"/>
  <c r="R430" i="7"/>
  <c r="P430" i="7"/>
  <c r="BI429" i="7"/>
  <c r="BH429" i="7"/>
  <c r="BG429" i="7"/>
  <c r="BF429" i="7"/>
  <c r="T429" i="7"/>
  <c r="R429" i="7"/>
  <c r="P429" i="7"/>
  <c r="BI428" i="7"/>
  <c r="BH428" i="7"/>
  <c r="BG428" i="7"/>
  <c r="BF428" i="7"/>
  <c r="T428" i="7"/>
  <c r="R428" i="7"/>
  <c r="P428" i="7"/>
  <c r="BI427" i="7"/>
  <c r="BH427" i="7"/>
  <c r="BG427" i="7"/>
  <c r="BF427" i="7"/>
  <c r="T427" i="7"/>
  <c r="R427" i="7"/>
  <c r="P427" i="7"/>
  <c r="BI426" i="7"/>
  <c r="BH426" i="7"/>
  <c r="BG426" i="7"/>
  <c r="BF426" i="7"/>
  <c r="T426" i="7"/>
  <c r="R426" i="7"/>
  <c r="P426" i="7"/>
  <c r="BI425" i="7"/>
  <c r="BH425" i="7"/>
  <c r="BG425" i="7"/>
  <c r="BF425" i="7"/>
  <c r="T425" i="7"/>
  <c r="R425" i="7"/>
  <c r="P425" i="7"/>
  <c r="BI424" i="7"/>
  <c r="BH424" i="7"/>
  <c r="BG424" i="7"/>
  <c r="BF424" i="7"/>
  <c r="T424" i="7"/>
  <c r="R424" i="7"/>
  <c r="P424" i="7"/>
  <c r="BI423" i="7"/>
  <c r="BH423" i="7"/>
  <c r="BG423" i="7"/>
  <c r="BF423" i="7"/>
  <c r="T423" i="7"/>
  <c r="R423" i="7"/>
  <c r="P423" i="7"/>
  <c r="BI422" i="7"/>
  <c r="BH422" i="7"/>
  <c r="BG422" i="7"/>
  <c r="BF422" i="7"/>
  <c r="T422" i="7"/>
  <c r="R422" i="7"/>
  <c r="P422" i="7"/>
  <c r="BI419" i="7"/>
  <c r="BH419" i="7"/>
  <c r="BG419" i="7"/>
  <c r="BF419" i="7"/>
  <c r="T419" i="7"/>
  <c r="R419" i="7"/>
  <c r="P419" i="7"/>
  <c r="BI416" i="7"/>
  <c r="BH416" i="7"/>
  <c r="BG416" i="7"/>
  <c r="BF416" i="7"/>
  <c r="T416" i="7"/>
  <c r="R416" i="7"/>
  <c r="P416" i="7"/>
  <c r="BI413" i="7"/>
  <c r="BH413" i="7"/>
  <c r="BG413" i="7"/>
  <c r="BF413" i="7"/>
  <c r="T413" i="7"/>
  <c r="R413" i="7"/>
  <c r="P413" i="7"/>
  <c r="BI409" i="7"/>
  <c r="BH409" i="7"/>
  <c r="BG409" i="7"/>
  <c r="BF409" i="7"/>
  <c r="T409" i="7"/>
  <c r="R409" i="7"/>
  <c r="P409" i="7"/>
  <c r="BI406" i="7"/>
  <c r="BH406" i="7"/>
  <c r="BG406" i="7"/>
  <c r="BF406" i="7"/>
  <c r="T406" i="7"/>
  <c r="R406" i="7"/>
  <c r="P406" i="7"/>
  <c r="BI403" i="7"/>
  <c r="BH403" i="7"/>
  <c r="BG403" i="7"/>
  <c r="BF403" i="7"/>
  <c r="T403" i="7"/>
  <c r="R403" i="7"/>
  <c r="P403" i="7"/>
  <c r="BI400" i="7"/>
  <c r="BH400" i="7"/>
  <c r="BG400" i="7"/>
  <c r="BF400" i="7"/>
  <c r="T400" i="7"/>
  <c r="R400" i="7"/>
  <c r="P400" i="7"/>
  <c r="BI397" i="7"/>
  <c r="BH397" i="7"/>
  <c r="BG397" i="7"/>
  <c r="BF397" i="7"/>
  <c r="T397" i="7"/>
  <c r="R397" i="7"/>
  <c r="P397" i="7"/>
  <c r="BI396" i="7"/>
  <c r="BH396" i="7"/>
  <c r="BG396" i="7"/>
  <c r="BF396" i="7"/>
  <c r="T396" i="7"/>
  <c r="R396" i="7"/>
  <c r="P396" i="7"/>
  <c r="BI393" i="7"/>
  <c r="BH393" i="7"/>
  <c r="BG393" i="7"/>
  <c r="BF393" i="7"/>
  <c r="T393" i="7"/>
  <c r="R393" i="7"/>
  <c r="P393" i="7"/>
  <c r="BI392" i="7"/>
  <c r="BH392" i="7"/>
  <c r="BG392" i="7"/>
  <c r="BF392" i="7"/>
  <c r="T392" i="7"/>
  <c r="R392" i="7"/>
  <c r="P392" i="7"/>
  <c r="BI391" i="7"/>
  <c r="BH391" i="7"/>
  <c r="BG391" i="7"/>
  <c r="BF391" i="7"/>
  <c r="T391" i="7"/>
  <c r="R391" i="7"/>
  <c r="P391" i="7"/>
  <c r="BI390" i="7"/>
  <c r="BH390" i="7"/>
  <c r="BG390" i="7"/>
  <c r="BF390" i="7"/>
  <c r="T390" i="7"/>
  <c r="R390" i="7"/>
  <c r="P390" i="7"/>
  <c r="BI389" i="7"/>
  <c r="BH389" i="7"/>
  <c r="BG389" i="7"/>
  <c r="BF389" i="7"/>
  <c r="T389" i="7"/>
  <c r="R389" i="7"/>
  <c r="P389" i="7"/>
  <c r="BI388" i="7"/>
  <c r="BH388" i="7"/>
  <c r="BG388" i="7"/>
  <c r="BF388" i="7"/>
  <c r="T388" i="7"/>
  <c r="R388" i="7"/>
  <c r="P388" i="7"/>
  <c r="BI387" i="7"/>
  <c r="BH387" i="7"/>
  <c r="BG387" i="7"/>
  <c r="BF387" i="7"/>
  <c r="T387" i="7"/>
  <c r="R387" i="7"/>
  <c r="P387" i="7"/>
  <c r="BI386" i="7"/>
  <c r="BH386" i="7"/>
  <c r="BG386" i="7"/>
  <c r="BF386" i="7"/>
  <c r="T386" i="7"/>
  <c r="R386" i="7"/>
  <c r="P386" i="7"/>
  <c r="BI385" i="7"/>
  <c r="BH385" i="7"/>
  <c r="BG385" i="7"/>
  <c r="BF385" i="7"/>
  <c r="T385" i="7"/>
  <c r="R385" i="7"/>
  <c r="P385" i="7"/>
  <c r="BI384" i="7"/>
  <c r="BH384" i="7"/>
  <c r="BG384" i="7"/>
  <c r="BF384" i="7"/>
  <c r="T384" i="7"/>
  <c r="R384" i="7"/>
  <c r="P384" i="7"/>
  <c r="BI383" i="7"/>
  <c r="BH383" i="7"/>
  <c r="BG383" i="7"/>
  <c r="BF383" i="7"/>
  <c r="T383" i="7"/>
  <c r="R383" i="7"/>
  <c r="P383" i="7"/>
  <c r="BI380" i="7"/>
  <c r="BH380" i="7"/>
  <c r="BG380" i="7"/>
  <c r="BF380" i="7"/>
  <c r="T380" i="7"/>
  <c r="R380" i="7"/>
  <c r="P380" i="7"/>
  <c r="BI377" i="7"/>
  <c r="BH377" i="7"/>
  <c r="BG377" i="7"/>
  <c r="BF377" i="7"/>
  <c r="T377" i="7"/>
  <c r="R377" i="7"/>
  <c r="P377" i="7"/>
  <c r="BI374" i="7"/>
  <c r="BH374" i="7"/>
  <c r="BG374" i="7"/>
  <c r="BF374" i="7"/>
  <c r="T374" i="7"/>
  <c r="R374" i="7"/>
  <c r="P374" i="7"/>
  <c r="BI371" i="7"/>
  <c r="BH371" i="7"/>
  <c r="BG371" i="7"/>
  <c r="BF371" i="7"/>
  <c r="T371" i="7"/>
  <c r="R371" i="7"/>
  <c r="P371" i="7"/>
  <c r="BI368" i="7"/>
  <c r="BH368" i="7"/>
  <c r="BG368" i="7"/>
  <c r="BF368" i="7"/>
  <c r="T368" i="7"/>
  <c r="R368" i="7"/>
  <c r="P368" i="7"/>
  <c r="BI365" i="7"/>
  <c r="BH365" i="7"/>
  <c r="BG365" i="7"/>
  <c r="BF365" i="7"/>
  <c r="T365" i="7"/>
  <c r="R365" i="7"/>
  <c r="P365" i="7"/>
  <c r="BI362" i="7"/>
  <c r="BH362" i="7"/>
  <c r="BG362" i="7"/>
  <c r="BF362" i="7"/>
  <c r="T362" i="7"/>
  <c r="R362" i="7"/>
  <c r="P362" i="7"/>
  <c r="BI359" i="7"/>
  <c r="BH359" i="7"/>
  <c r="BG359" i="7"/>
  <c r="BF359" i="7"/>
  <c r="T359" i="7"/>
  <c r="R359" i="7"/>
  <c r="P359" i="7"/>
  <c r="BI358" i="7"/>
  <c r="BH358" i="7"/>
  <c r="BG358" i="7"/>
  <c r="BF358" i="7"/>
  <c r="T358" i="7"/>
  <c r="R358" i="7"/>
  <c r="P358" i="7"/>
  <c r="BI357" i="7"/>
  <c r="BH357" i="7"/>
  <c r="BG357" i="7"/>
  <c r="BF357" i="7"/>
  <c r="T357" i="7"/>
  <c r="R357" i="7"/>
  <c r="P357" i="7"/>
  <c r="BI356" i="7"/>
  <c r="BH356" i="7"/>
  <c r="BG356" i="7"/>
  <c r="BF356" i="7"/>
  <c r="T356" i="7"/>
  <c r="R356" i="7"/>
  <c r="P356" i="7"/>
  <c r="BI355" i="7"/>
  <c r="BH355" i="7"/>
  <c r="BG355" i="7"/>
  <c r="BF355" i="7"/>
  <c r="T355" i="7"/>
  <c r="R355" i="7"/>
  <c r="P355" i="7"/>
  <c r="BI354" i="7"/>
  <c r="BH354" i="7"/>
  <c r="BG354" i="7"/>
  <c r="BF354" i="7"/>
  <c r="T354" i="7"/>
  <c r="R354" i="7"/>
  <c r="P354" i="7"/>
  <c r="BI353" i="7"/>
  <c r="BH353" i="7"/>
  <c r="BG353" i="7"/>
  <c r="BF353" i="7"/>
  <c r="T353" i="7"/>
  <c r="R353" i="7"/>
  <c r="P353" i="7"/>
  <c r="BI352" i="7"/>
  <c r="BH352" i="7"/>
  <c r="BG352" i="7"/>
  <c r="BF352" i="7"/>
  <c r="T352" i="7"/>
  <c r="R352" i="7"/>
  <c r="P352" i="7"/>
  <c r="BI351" i="7"/>
  <c r="BH351" i="7"/>
  <c r="BG351" i="7"/>
  <c r="BF351" i="7"/>
  <c r="T351" i="7"/>
  <c r="R351" i="7"/>
  <c r="P351" i="7"/>
  <c r="BI350" i="7"/>
  <c r="BH350" i="7"/>
  <c r="BG350" i="7"/>
  <c r="BF350" i="7"/>
  <c r="T350" i="7"/>
  <c r="R350" i="7"/>
  <c r="P350" i="7"/>
  <c r="BI349" i="7"/>
  <c r="BH349" i="7"/>
  <c r="BG349" i="7"/>
  <c r="BF349" i="7"/>
  <c r="T349" i="7"/>
  <c r="R349" i="7"/>
  <c r="P349" i="7"/>
  <c r="BI348" i="7"/>
  <c r="BH348" i="7"/>
  <c r="BG348" i="7"/>
  <c r="BF348" i="7"/>
  <c r="T348" i="7"/>
  <c r="R348" i="7"/>
  <c r="P348" i="7"/>
  <c r="BI345" i="7"/>
  <c r="BH345" i="7"/>
  <c r="BG345" i="7"/>
  <c r="BF345" i="7"/>
  <c r="T345" i="7"/>
  <c r="R345" i="7"/>
  <c r="P345" i="7"/>
  <c r="BI342" i="7"/>
  <c r="BH342" i="7"/>
  <c r="BG342" i="7"/>
  <c r="BF342" i="7"/>
  <c r="T342" i="7"/>
  <c r="R342" i="7"/>
  <c r="P342" i="7"/>
  <c r="BI339" i="7"/>
  <c r="BH339" i="7"/>
  <c r="BG339" i="7"/>
  <c r="BF339" i="7"/>
  <c r="T339" i="7"/>
  <c r="R339" i="7"/>
  <c r="P339" i="7"/>
  <c r="BI338" i="7"/>
  <c r="BH338" i="7"/>
  <c r="BG338" i="7"/>
  <c r="BF338" i="7"/>
  <c r="T338" i="7"/>
  <c r="R338" i="7"/>
  <c r="P338" i="7"/>
  <c r="BI335" i="7"/>
  <c r="BH335" i="7"/>
  <c r="BG335" i="7"/>
  <c r="BF335" i="7"/>
  <c r="T335" i="7"/>
  <c r="R335" i="7"/>
  <c r="P335" i="7"/>
  <c r="BI334" i="7"/>
  <c r="BH334" i="7"/>
  <c r="BG334" i="7"/>
  <c r="BF334" i="7"/>
  <c r="T334" i="7"/>
  <c r="R334" i="7"/>
  <c r="P334" i="7"/>
  <c r="BI331" i="7"/>
  <c r="BH331" i="7"/>
  <c r="BG331" i="7"/>
  <c r="BF331" i="7"/>
  <c r="T331" i="7"/>
  <c r="R331" i="7"/>
  <c r="P331" i="7"/>
  <c r="BI330" i="7"/>
  <c r="BH330" i="7"/>
  <c r="BG330" i="7"/>
  <c r="BF330" i="7"/>
  <c r="T330" i="7"/>
  <c r="R330" i="7"/>
  <c r="P330" i="7"/>
  <c r="BI327" i="7"/>
  <c r="BH327" i="7"/>
  <c r="BG327" i="7"/>
  <c r="BF327" i="7"/>
  <c r="T327" i="7"/>
  <c r="R327" i="7"/>
  <c r="P327" i="7"/>
  <c r="BI324" i="7"/>
  <c r="BH324" i="7"/>
  <c r="BG324" i="7"/>
  <c r="BF324" i="7"/>
  <c r="T324" i="7"/>
  <c r="R324" i="7"/>
  <c r="P324" i="7"/>
  <c r="BI323" i="7"/>
  <c r="BH323" i="7"/>
  <c r="BG323" i="7"/>
  <c r="BF323" i="7"/>
  <c r="T323" i="7"/>
  <c r="R323" i="7"/>
  <c r="P323" i="7"/>
  <c r="BI320" i="7"/>
  <c r="BH320" i="7"/>
  <c r="BG320" i="7"/>
  <c r="BF320" i="7"/>
  <c r="T320" i="7"/>
  <c r="R320" i="7"/>
  <c r="P320" i="7"/>
  <c r="BI317" i="7"/>
  <c r="BH317" i="7"/>
  <c r="BG317" i="7"/>
  <c r="BF317" i="7"/>
  <c r="T317" i="7"/>
  <c r="R317" i="7"/>
  <c r="P317" i="7"/>
  <c r="BI314" i="7"/>
  <c r="BH314" i="7"/>
  <c r="BG314" i="7"/>
  <c r="BF314" i="7"/>
  <c r="T314" i="7"/>
  <c r="R314" i="7"/>
  <c r="P314" i="7"/>
  <c r="BI313" i="7"/>
  <c r="BH313" i="7"/>
  <c r="BG313" i="7"/>
  <c r="BF313" i="7"/>
  <c r="T313" i="7"/>
  <c r="R313" i="7"/>
  <c r="P313" i="7"/>
  <c r="BI310" i="7"/>
  <c r="BH310" i="7"/>
  <c r="BG310" i="7"/>
  <c r="BF310" i="7"/>
  <c r="T310" i="7"/>
  <c r="R310" i="7"/>
  <c r="P310" i="7"/>
  <c r="BI309" i="7"/>
  <c r="BH309" i="7"/>
  <c r="BG309" i="7"/>
  <c r="BF309" i="7"/>
  <c r="T309" i="7"/>
  <c r="R309" i="7"/>
  <c r="P309" i="7"/>
  <c r="BI308" i="7"/>
  <c r="BH308" i="7"/>
  <c r="BG308" i="7"/>
  <c r="BF308" i="7"/>
  <c r="T308" i="7"/>
  <c r="R308" i="7"/>
  <c r="P308" i="7"/>
  <c r="BI307" i="7"/>
  <c r="BH307" i="7"/>
  <c r="BG307" i="7"/>
  <c r="BF307" i="7"/>
  <c r="T307" i="7"/>
  <c r="R307" i="7"/>
  <c r="P307" i="7"/>
  <c r="BI304" i="7"/>
  <c r="BH304" i="7"/>
  <c r="BG304" i="7"/>
  <c r="BF304" i="7"/>
  <c r="T304" i="7"/>
  <c r="R304" i="7"/>
  <c r="P304" i="7"/>
  <c r="BI303" i="7"/>
  <c r="BH303" i="7"/>
  <c r="BG303" i="7"/>
  <c r="BF303" i="7"/>
  <c r="T303" i="7"/>
  <c r="R303" i="7"/>
  <c r="P303" i="7"/>
  <c r="BI300" i="7"/>
  <c r="BH300" i="7"/>
  <c r="BG300" i="7"/>
  <c r="BF300" i="7"/>
  <c r="T300" i="7"/>
  <c r="R300" i="7"/>
  <c r="P300" i="7"/>
  <c r="BI299" i="7"/>
  <c r="BH299" i="7"/>
  <c r="BG299" i="7"/>
  <c r="BF299" i="7"/>
  <c r="T299" i="7"/>
  <c r="R299" i="7"/>
  <c r="P299" i="7"/>
  <c r="BI296" i="7"/>
  <c r="BH296" i="7"/>
  <c r="BG296" i="7"/>
  <c r="BF296" i="7"/>
  <c r="T296" i="7"/>
  <c r="R296" i="7"/>
  <c r="P296" i="7"/>
  <c r="BI295" i="7"/>
  <c r="BH295" i="7"/>
  <c r="BG295" i="7"/>
  <c r="BF295" i="7"/>
  <c r="T295" i="7"/>
  <c r="R295" i="7"/>
  <c r="P295" i="7"/>
  <c r="BI292" i="7"/>
  <c r="BH292" i="7"/>
  <c r="BG292" i="7"/>
  <c r="BF292" i="7"/>
  <c r="T292" i="7"/>
  <c r="R292" i="7"/>
  <c r="P292" i="7"/>
  <c r="BI291" i="7"/>
  <c r="BH291" i="7"/>
  <c r="BG291" i="7"/>
  <c r="BF291" i="7"/>
  <c r="T291" i="7"/>
  <c r="R291" i="7"/>
  <c r="P291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3" i="7"/>
  <c r="BH283" i="7"/>
  <c r="BG283" i="7"/>
  <c r="BF283" i="7"/>
  <c r="T283" i="7"/>
  <c r="R283" i="7"/>
  <c r="P283" i="7"/>
  <c r="BI282" i="7"/>
  <c r="BH282" i="7"/>
  <c r="BG282" i="7"/>
  <c r="BF282" i="7"/>
  <c r="T282" i="7"/>
  <c r="R282" i="7"/>
  <c r="P282" i="7"/>
  <c r="BI279" i="7"/>
  <c r="BH279" i="7"/>
  <c r="BG279" i="7"/>
  <c r="BF279" i="7"/>
  <c r="T279" i="7"/>
  <c r="R279" i="7"/>
  <c r="P279" i="7"/>
  <c r="BI278" i="7"/>
  <c r="BH278" i="7"/>
  <c r="BG278" i="7"/>
  <c r="BF278" i="7"/>
  <c r="T278" i="7"/>
  <c r="R278" i="7"/>
  <c r="P278" i="7"/>
  <c r="BI275" i="7"/>
  <c r="BH275" i="7"/>
  <c r="BG275" i="7"/>
  <c r="BF275" i="7"/>
  <c r="T275" i="7"/>
  <c r="R275" i="7"/>
  <c r="P275" i="7"/>
  <c r="BI274" i="7"/>
  <c r="BH274" i="7"/>
  <c r="BG274" i="7"/>
  <c r="BF274" i="7"/>
  <c r="T274" i="7"/>
  <c r="R274" i="7"/>
  <c r="P274" i="7"/>
  <c r="BI271" i="7"/>
  <c r="BH271" i="7"/>
  <c r="BG271" i="7"/>
  <c r="BF271" i="7"/>
  <c r="T271" i="7"/>
  <c r="R271" i="7"/>
  <c r="P271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55" i="7"/>
  <c r="BH255" i="7"/>
  <c r="BG255" i="7"/>
  <c r="BF255" i="7"/>
  <c r="T255" i="7"/>
  <c r="R255" i="7"/>
  <c r="P255" i="7"/>
  <c r="BI246" i="7"/>
  <c r="BH246" i="7"/>
  <c r="BG246" i="7"/>
  <c r="BF246" i="7"/>
  <c r="T246" i="7"/>
  <c r="R246" i="7"/>
  <c r="P246" i="7"/>
  <c r="BI230" i="7"/>
  <c r="BH230" i="7"/>
  <c r="BG230" i="7"/>
  <c r="BF230" i="7"/>
  <c r="T230" i="7"/>
  <c r="T229" i="7" s="1"/>
  <c r="R230" i="7"/>
  <c r="R229" i="7" s="1"/>
  <c r="P230" i="7"/>
  <c r="P229" i="7" s="1"/>
  <c r="BI228" i="7"/>
  <c r="BH228" i="7"/>
  <c r="BG228" i="7"/>
  <c r="BF228" i="7"/>
  <c r="T228" i="7"/>
  <c r="R228" i="7"/>
  <c r="P228" i="7"/>
  <c r="BI224" i="7"/>
  <c r="BH224" i="7"/>
  <c r="BG224" i="7"/>
  <c r="BF224" i="7"/>
  <c r="T224" i="7"/>
  <c r="R224" i="7"/>
  <c r="P224" i="7"/>
  <c r="BI219" i="7"/>
  <c r="BH219" i="7"/>
  <c r="BG219" i="7"/>
  <c r="BF219" i="7"/>
  <c r="T219" i="7"/>
  <c r="R219" i="7"/>
  <c r="P219" i="7"/>
  <c r="BI214" i="7"/>
  <c r="BH214" i="7"/>
  <c r="BG214" i="7"/>
  <c r="BF214" i="7"/>
  <c r="T214" i="7"/>
  <c r="R214" i="7"/>
  <c r="P214" i="7"/>
  <c r="BI209" i="7"/>
  <c r="BH209" i="7"/>
  <c r="BG209" i="7"/>
  <c r="BF209" i="7"/>
  <c r="T209" i="7"/>
  <c r="R209" i="7"/>
  <c r="P209" i="7"/>
  <c r="BI204" i="7"/>
  <c r="BH204" i="7"/>
  <c r="BG204" i="7"/>
  <c r="BF204" i="7"/>
  <c r="T204" i="7"/>
  <c r="R204" i="7"/>
  <c r="P204" i="7"/>
  <c r="BI198" i="7"/>
  <c r="BH198" i="7"/>
  <c r="BG198" i="7"/>
  <c r="BF198" i="7"/>
  <c r="T198" i="7"/>
  <c r="R198" i="7"/>
  <c r="P198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83" i="7"/>
  <c r="BH183" i="7"/>
  <c r="BG183" i="7"/>
  <c r="BF183" i="7"/>
  <c r="T183" i="7"/>
  <c r="R183" i="7"/>
  <c r="P183" i="7"/>
  <c r="BI165" i="7"/>
  <c r="BH165" i="7"/>
  <c r="BG165" i="7"/>
  <c r="BF165" i="7"/>
  <c r="T165" i="7"/>
  <c r="R165" i="7"/>
  <c r="P165" i="7"/>
  <c r="BI152" i="7"/>
  <c r="BH152" i="7"/>
  <c r="BG152" i="7"/>
  <c r="BF152" i="7"/>
  <c r="T152" i="7"/>
  <c r="R152" i="7"/>
  <c r="P152" i="7"/>
  <c r="BI134" i="7"/>
  <c r="BH134" i="7"/>
  <c r="BG134" i="7"/>
  <c r="BF134" i="7"/>
  <c r="T134" i="7"/>
  <c r="R134" i="7"/>
  <c r="P134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F119" i="7"/>
  <c r="E117" i="7"/>
  <c r="F89" i="7"/>
  <c r="E87" i="7"/>
  <c r="J24" i="7"/>
  <c r="E24" i="7"/>
  <c r="J122" i="7" s="1"/>
  <c r="J23" i="7"/>
  <c r="J21" i="7"/>
  <c r="E21" i="7"/>
  <c r="J91" i="7" s="1"/>
  <c r="J20" i="7"/>
  <c r="J18" i="7"/>
  <c r="E18" i="7"/>
  <c r="F92" i="7" s="1"/>
  <c r="J17" i="7"/>
  <c r="J15" i="7"/>
  <c r="E15" i="7"/>
  <c r="F121" i="7" s="1"/>
  <c r="J14" i="7"/>
  <c r="J12" i="7"/>
  <c r="J119" i="7" s="1"/>
  <c r="E7" i="7"/>
  <c r="E85" i="7"/>
  <c r="J37" i="6"/>
  <c r="J36" i="6"/>
  <c r="AY99" i="1"/>
  <c r="J35" i="6"/>
  <c r="AX99" i="1" s="1"/>
  <c r="BI392" i="6"/>
  <c r="BH392" i="6"/>
  <c r="BG392" i="6"/>
  <c r="BF392" i="6"/>
  <c r="T392" i="6"/>
  <c r="R392" i="6"/>
  <c r="P392" i="6"/>
  <c r="BI391" i="6"/>
  <c r="BH391" i="6"/>
  <c r="BG391" i="6"/>
  <c r="BF391" i="6"/>
  <c r="T391" i="6"/>
  <c r="R391" i="6"/>
  <c r="P391" i="6"/>
  <c r="BI389" i="6"/>
  <c r="BH389" i="6"/>
  <c r="BG389" i="6"/>
  <c r="BF389" i="6"/>
  <c r="T389" i="6"/>
  <c r="T388" i="6" s="1"/>
  <c r="R389" i="6"/>
  <c r="R388" i="6"/>
  <c r="P389" i="6"/>
  <c r="P388" i="6" s="1"/>
  <c r="BI387" i="6"/>
  <c r="BH387" i="6"/>
  <c r="BG387" i="6"/>
  <c r="BF387" i="6"/>
  <c r="T387" i="6"/>
  <c r="T386" i="6" s="1"/>
  <c r="R387" i="6"/>
  <c r="R386" i="6" s="1"/>
  <c r="P387" i="6"/>
  <c r="P386" i="6" s="1"/>
  <c r="BI385" i="6"/>
  <c r="BH385" i="6"/>
  <c r="BG385" i="6"/>
  <c r="BF385" i="6"/>
  <c r="T385" i="6"/>
  <c r="R385" i="6"/>
  <c r="P385" i="6"/>
  <c r="BI384" i="6"/>
  <c r="BH384" i="6"/>
  <c r="BG384" i="6"/>
  <c r="BF384" i="6"/>
  <c r="T384" i="6"/>
  <c r="R384" i="6"/>
  <c r="P384" i="6"/>
  <c r="BI383" i="6"/>
  <c r="BH383" i="6"/>
  <c r="BG383" i="6"/>
  <c r="BF383" i="6"/>
  <c r="T383" i="6"/>
  <c r="R383" i="6"/>
  <c r="P383" i="6"/>
  <c r="BI382" i="6"/>
  <c r="BH382" i="6"/>
  <c r="BG382" i="6"/>
  <c r="BF382" i="6"/>
  <c r="T382" i="6"/>
  <c r="R382" i="6"/>
  <c r="P382" i="6"/>
  <c r="BI381" i="6"/>
  <c r="BH381" i="6"/>
  <c r="BG381" i="6"/>
  <c r="BF381" i="6"/>
  <c r="T381" i="6"/>
  <c r="R381" i="6"/>
  <c r="P381" i="6"/>
  <c r="BI380" i="6"/>
  <c r="BH380" i="6"/>
  <c r="BG380" i="6"/>
  <c r="BF380" i="6"/>
  <c r="T380" i="6"/>
  <c r="R380" i="6"/>
  <c r="P380" i="6"/>
  <c r="BI379" i="6"/>
  <c r="BH379" i="6"/>
  <c r="BG379" i="6"/>
  <c r="BF379" i="6"/>
  <c r="T379" i="6"/>
  <c r="R379" i="6"/>
  <c r="P379" i="6"/>
  <c r="BI378" i="6"/>
  <c r="BH378" i="6"/>
  <c r="BG378" i="6"/>
  <c r="BF378" i="6"/>
  <c r="T378" i="6"/>
  <c r="R378" i="6"/>
  <c r="P378" i="6"/>
  <c r="BI377" i="6"/>
  <c r="BH377" i="6"/>
  <c r="BG377" i="6"/>
  <c r="BF377" i="6"/>
  <c r="T377" i="6"/>
  <c r="R377" i="6"/>
  <c r="P377" i="6"/>
  <c r="BI376" i="6"/>
  <c r="BH376" i="6"/>
  <c r="BG376" i="6"/>
  <c r="BF376" i="6"/>
  <c r="T376" i="6"/>
  <c r="R376" i="6"/>
  <c r="P376" i="6"/>
  <c r="BI375" i="6"/>
  <c r="BH375" i="6"/>
  <c r="BG375" i="6"/>
  <c r="BF375" i="6"/>
  <c r="T375" i="6"/>
  <c r="R375" i="6"/>
  <c r="P375" i="6"/>
  <c r="BI374" i="6"/>
  <c r="BH374" i="6"/>
  <c r="BG374" i="6"/>
  <c r="BF374" i="6"/>
  <c r="T374" i="6"/>
  <c r="R374" i="6"/>
  <c r="P374" i="6"/>
  <c r="BI373" i="6"/>
  <c r="BH373" i="6"/>
  <c r="BG373" i="6"/>
  <c r="BF373" i="6"/>
  <c r="T373" i="6"/>
  <c r="R373" i="6"/>
  <c r="P373" i="6"/>
  <c r="BI372" i="6"/>
  <c r="BH372" i="6"/>
  <c r="BG372" i="6"/>
  <c r="BF372" i="6"/>
  <c r="T372" i="6"/>
  <c r="R372" i="6"/>
  <c r="P372" i="6"/>
  <c r="BI371" i="6"/>
  <c r="BH371" i="6"/>
  <c r="BG371" i="6"/>
  <c r="BF371" i="6"/>
  <c r="T371" i="6"/>
  <c r="R371" i="6"/>
  <c r="P371" i="6"/>
  <c r="BI370" i="6"/>
  <c r="BH370" i="6"/>
  <c r="BG370" i="6"/>
  <c r="BF370" i="6"/>
  <c r="T370" i="6"/>
  <c r="R370" i="6"/>
  <c r="P370" i="6"/>
  <c r="BI369" i="6"/>
  <c r="BH369" i="6"/>
  <c r="BG369" i="6"/>
  <c r="BF369" i="6"/>
  <c r="T369" i="6"/>
  <c r="R369" i="6"/>
  <c r="P369" i="6"/>
  <c r="BI368" i="6"/>
  <c r="BH368" i="6"/>
  <c r="BG368" i="6"/>
  <c r="BF368" i="6"/>
  <c r="T368" i="6"/>
  <c r="R368" i="6"/>
  <c r="P368" i="6"/>
  <c r="BI367" i="6"/>
  <c r="BH367" i="6"/>
  <c r="BG367" i="6"/>
  <c r="BF367" i="6"/>
  <c r="T367" i="6"/>
  <c r="R367" i="6"/>
  <c r="P367" i="6"/>
  <c r="BI366" i="6"/>
  <c r="BH366" i="6"/>
  <c r="BG366" i="6"/>
  <c r="BF366" i="6"/>
  <c r="T366" i="6"/>
  <c r="R366" i="6"/>
  <c r="P366" i="6"/>
  <c r="BI364" i="6"/>
  <c r="BH364" i="6"/>
  <c r="BG364" i="6"/>
  <c r="BF364" i="6"/>
  <c r="T364" i="6"/>
  <c r="R364" i="6"/>
  <c r="P364" i="6"/>
  <c r="BI363" i="6"/>
  <c r="BH363" i="6"/>
  <c r="BG363" i="6"/>
  <c r="BF363" i="6"/>
  <c r="T363" i="6"/>
  <c r="R363" i="6"/>
  <c r="P363" i="6"/>
  <c r="BI362" i="6"/>
  <c r="BH362" i="6"/>
  <c r="BG362" i="6"/>
  <c r="BF362" i="6"/>
  <c r="T362" i="6"/>
  <c r="R362" i="6"/>
  <c r="P362" i="6"/>
  <c r="BI361" i="6"/>
  <c r="BH361" i="6"/>
  <c r="BG361" i="6"/>
  <c r="BF361" i="6"/>
  <c r="T361" i="6"/>
  <c r="R361" i="6"/>
  <c r="P361" i="6"/>
  <c r="BI360" i="6"/>
  <c r="BH360" i="6"/>
  <c r="BG360" i="6"/>
  <c r="BF360" i="6"/>
  <c r="T360" i="6"/>
  <c r="R360" i="6"/>
  <c r="P360" i="6"/>
  <c r="BI359" i="6"/>
  <c r="BH359" i="6"/>
  <c r="BG359" i="6"/>
  <c r="BF359" i="6"/>
  <c r="T359" i="6"/>
  <c r="R359" i="6"/>
  <c r="P359" i="6"/>
  <c r="BI358" i="6"/>
  <c r="BH358" i="6"/>
  <c r="BG358" i="6"/>
  <c r="BF358" i="6"/>
  <c r="T358" i="6"/>
  <c r="R358" i="6"/>
  <c r="P358" i="6"/>
  <c r="BI357" i="6"/>
  <c r="BH357" i="6"/>
  <c r="BG357" i="6"/>
  <c r="BF357" i="6"/>
  <c r="T357" i="6"/>
  <c r="R357" i="6"/>
  <c r="P357" i="6"/>
  <c r="BI356" i="6"/>
  <c r="BH356" i="6"/>
  <c r="BG356" i="6"/>
  <c r="BF356" i="6"/>
  <c r="T356" i="6"/>
  <c r="R356" i="6"/>
  <c r="P356" i="6"/>
  <c r="BI355" i="6"/>
  <c r="BH355" i="6"/>
  <c r="BG355" i="6"/>
  <c r="BF355" i="6"/>
  <c r="T355" i="6"/>
  <c r="R355" i="6"/>
  <c r="P355" i="6"/>
  <c r="BI353" i="6"/>
  <c r="BH353" i="6"/>
  <c r="BG353" i="6"/>
  <c r="BF353" i="6"/>
  <c r="T353" i="6"/>
  <c r="R353" i="6"/>
  <c r="P353" i="6"/>
  <c r="BI352" i="6"/>
  <c r="BH352" i="6"/>
  <c r="BG352" i="6"/>
  <c r="BF352" i="6"/>
  <c r="T352" i="6"/>
  <c r="R352" i="6"/>
  <c r="P352" i="6"/>
  <c r="BI351" i="6"/>
  <c r="BH351" i="6"/>
  <c r="BG351" i="6"/>
  <c r="BF351" i="6"/>
  <c r="T351" i="6"/>
  <c r="R351" i="6"/>
  <c r="P351" i="6"/>
  <c r="BI350" i="6"/>
  <c r="BH350" i="6"/>
  <c r="BG350" i="6"/>
  <c r="BF350" i="6"/>
  <c r="T350" i="6"/>
  <c r="R350" i="6"/>
  <c r="P350" i="6"/>
  <c r="BI349" i="6"/>
  <c r="BH349" i="6"/>
  <c r="BG349" i="6"/>
  <c r="BF349" i="6"/>
  <c r="T349" i="6"/>
  <c r="R349" i="6"/>
  <c r="P349" i="6"/>
  <c r="BI348" i="6"/>
  <c r="BH348" i="6"/>
  <c r="BG348" i="6"/>
  <c r="BF348" i="6"/>
  <c r="T348" i="6"/>
  <c r="R348" i="6"/>
  <c r="P348" i="6"/>
  <c r="BI347" i="6"/>
  <c r="BH347" i="6"/>
  <c r="BG347" i="6"/>
  <c r="BF347" i="6"/>
  <c r="T347" i="6"/>
  <c r="R347" i="6"/>
  <c r="P347" i="6"/>
  <c r="BI345" i="6"/>
  <c r="BH345" i="6"/>
  <c r="BG345" i="6"/>
  <c r="BF345" i="6"/>
  <c r="T345" i="6"/>
  <c r="R345" i="6"/>
  <c r="P345" i="6"/>
  <c r="BI344" i="6"/>
  <c r="BH344" i="6"/>
  <c r="BG344" i="6"/>
  <c r="BF344" i="6"/>
  <c r="T344" i="6"/>
  <c r="R344" i="6"/>
  <c r="P344" i="6"/>
  <c r="BI343" i="6"/>
  <c r="BH343" i="6"/>
  <c r="BG343" i="6"/>
  <c r="BF343" i="6"/>
  <c r="T343" i="6"/>
  <c r="R343" i="6"/>
  <c r="P343" i="6"/>
  <c r="BI342" i="6"/>
  <c r="BH342" i="6"/>
  <c r="BG342" i="6"/>
  <c r="BF342" i="6"/>
  <c r="T342" i="6"/>
  <c r="R342" i="6"/>
  <c r="P342" i="6"/>
  <c r="BI341" i="6"/>
  <c r="BH341" i="6"/>
  <c r="BG341" i="6"/>
  <c r="BF341" i="6"/>
  <c r="T341" i="6"/>
  <c r="R341" i="6"/>
  <c r="P341" i="6"/>
  <c r="BI340" i="6"/>
  <c r="BH340" i="6"/>
  <c r="BG340" i="6"/>
  <c r="BF340" i="6"/>
  <c r="T340" i="6"/>
  <c r="R340" i="6"/>
  <c r="P340" i="6"/>
  <c r="BI338" i="6"/>
  <c r="BH338" i="6"/>
  <c r="BG338" i="6"/>
  <c r="BF338" i="6"/>
  <c r="T338" i="6"/>
  <c r="R338" i="6"/>
  <c r="P338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5" i="6"/>
  <c r="BH335" i="6"/>
  <c r="BG335" i="6"/>
  <c r="BF335" i="6"/>
  <c r="T335" i="6"/>
  <c r="R335" i="6"/>
  <c r="P335" i="6"/>
  <c r="BI334" i="6"/>
  <c r="BH334" i="6"/>
  <c r="BG334" i="6"/>
  <c r="BF334" i="6"/>
  <c r="T334" i="6"/>
  <c r="R334" i="6"/>
  <c r="P334" i="6"/>
  <c r="BI333" i="6"/>
  <c r="BH333" i="6"/>
  <c r="BG333" i="6"/>
  <c r="BF333" i="6"/>
  <c r="T333" i="6"/>
  <c r="R333" i="6"/>
  <c r="P333" i="6"/>
  <c r="BI332" i="6"/>
  <c r="BH332" i="6"/>
  <c r="BG332" i="6"/>
  <c r="BF332" i="6"/>
  <c r="T332" i="6"/>
  <c r="R332" i="6"/>
  <c r="P332" i="6"/>
  <c r="BI330" i="6"/>
  <c r="BH330" i="6"/>
  <c r="BG330" i="6"/>
  <c r="BF330" i="6"/>
  <c r="T330" i="6"/>
  <c r="R330" i="6"/>
  <c r="P330" i="6"/>
  <c r="BI329" i="6"/>
  <c r="BH329" i="6"/>
  <c r="BG329" i="6"/>
  <c r="BF329" i="6"/>
  <c r="T329" i="6"/>
  <c r="R329" i="6"/>
  <c r="P329" i="6"/>
  <c r="BI328" i="6"/>
  <c r="BH328" i="6"/>
  <c r="BG328" i="6"/>
  <c r="BF328" i="6"/>
  <c r="T328" i="6"/>
  <c r="R328" i="6"/>
  <c r="P328" i="6"/>
  <c r="BI327" i="6"/>
  <c r="BH327" i="6"/>
  <c r="BG327" i="6"/>
  <c r="BF327" i="6"/>
  <c r="T327" i="6"/>
  <c r="R327" i="6"/>
  <c r="P327" i="6"/>
  <c r="BI326" i="6"/>
  <c r="BH326" i="6"/>
  <c r="BG326" i="6"/>
  <c r="BF326" i="6"/>
  <c r="T326" i="6"/>
  <c r="R326" i="6"/>
  <c r="P326" i="6"/>
  <c r="BI325" i="6"/>
  <c r="BH325" i="6"/>
  <c r="BG325" i="6"/>
  <c r="BF325" i="6"/>
  <c r="T325" i="6"/>
  <c r="R325" i="6"/>
  <c r="P325" i="6"/>
  <c r="BI324" i="6"/>
  <c r="BH324" i="6"/>
  <c r="BG324" i="6"/>
  <c r="BF324" i="6"/>
  <c r="T324" i="6"/>
  <c r="R324" i="6"/>
  <c r="P324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7" i="6"/>
  <c r="BH317" i="6"/>
  <c r="BG317" i="6"/>
  <c r="BF317" i="6"/>
  <c r="T317" i="6"/>
  <c r="R317" i="6"/>
  <c r="P317" i="6"/>
  <c r="BI316" i="6"/>
  <c r="BH316" i="6"/>
  <c r="BG316" i="6"/>
  <c r="BF316" i="6"/>
  <c r="T316" i="6"/>
  <c r="R316" i="6"/>
  <c r="P316" i="6"/>
  <c r="BI315" i="6"/>
  <c r="BH315" i="6"/>
  <c r="BG315" i="6"/>
  <c r="BF315" i="6"/>
  <c r="T315" i="6"/>
  <c r="R315" i="6"/>
  <c r="P315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10" i="6"/>
  <c r="BH310" i="6"/>
  <c r="BG310" i="6"/>
  <c r="BF310" i="6"/>
  <c r="T310" i="6"/>
  <c r="R310" i="6"/>
  <c r="P310" i="6"/>
  <c r="BI309" i="6"/>
  <c r="BH309" i="6"/>
  <c r="BG309" i="6"/>
  <c r="BF309" i="6"/>
  <c r="T309" i="6"/>
  <c r="R309" i="6"/>
  <c r="P309" i="6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6" i="6"/>
  <c r="BH306" i="6"/>
  <c r="BG306" i="6"/>
  <c r="BF306" i="6"/>
  <c r="T306" i="6"/>
  <c r="R306" i="6"/>
  <c r="P306" i="6"/>
  <c r="BI305" i="6"/>
  <c r="BH305" i="6"/>
  <c r="BG305" i="6"/>
  <c r="BF305" i="6"/>
  <c r="T305" i="6"/>
  <c r="R305" i="6"/>
  <c r="P305" i="6"/>
  <c r="BI304" i="6"/>
  <c r="BH304" i="6"/>
  <c r="BG304" i="6"/>
  <c r="BF304" i="6"/>
  <c r="T304" i="6"/>
  <c r="R304" i="6"/>
  <c r="P304" i="6"/>
  <c r="BI303" i="6"/>
  <c r="BH303" i="6"/>
  <c r="BG303" i="6"/>
  <c r="BF303" i="6"/>
  <c r="T303" i="6"/>
  <c r="R303" i="6"/>
  <c r="P303" i="6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T267" i="6"/>
  <c r="T266" i="6" s="1"/>
  <c r="R268" i="6"/>
  <c r="R267" i="6" s="1"/>
  <c r="R266" i="6" s="1"/>
  <c r="P268" i="6"/>
  <c r="P267" i="6" s="1"/>
  <c r="P266" i="6" s="1"/>
  <c r="BI265" i="6"/>
  <c r="BH265" i="6"/>
  <c r="BG265" i="6"/>
  <c r="BF265" i="6"/>
  <c r="T265" i="6"/>
  <c r="T264" i="6" s="1"/>
  <c r="R265" i="6"/>
  <c r="R264" i="6" s="1"/>
  <c r="P265" i="6"/>
  <c r="P264" i="6" s="1"/>
  <c r="BI263" i="6"/>
  <c r="BH263" i="6"/>
  <c r="BG263" i="6"/>
  <c r="BF263" i="6"/>
  <c r="T263" i="6"/>
  <c r="T262" i="6" s="1"/>
  <c r="R263" i="6"/>
  <c r="R262" i="6"/>
  <c r="P263" i="6"/>
  <c r="P262" i="6" s="1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T155" i="6" s="1"/>
  <c r="R156" i="6"/>
  <c r="R155" i="6" s="1"/>
  <c r="P156" i="6"/>
  <c r="P155" i="6" s="1"/>
  <c r="BI154" i="6"/>
  <c r="BH154" i="6"/>
  <c r="BG154" i="6"/>
  <c r="BF154" i="6"/>
  <c r="T154" i="6"/>
  <c r="T153" i="6" s="1"/>
  <c r="R154" i="6"/>
  <c r="R153" i="6" s="1"/>
  <c r="P154" i="6"/>
  <c r="P153" i="6" s="1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F140" i="6"/>
  <c r="E138" i="6"/>
  <c r="F89" i="6"/>
  <c r="E87" i="6"/>
  <c r="J24" i="6"/>
  <c r="E24" i="6"/>
  <c r="J92" i="6" s="1"/>
  <c r="J23" i="6"/>
  <c r="J21" i="6"/>
  <c r="E21" i="6"/>
  <c r="J142" i="6" s="1"/>
  <c r="J20" i="6"/>
  <c r="J18" i="6"/>
  <c r="E18" i="6"/>
  <c r="F92" i="6" s="1"/>
  <c r="J17" i="6"/>
  <c r="J15" i="6"/>
  <c r="E15" i="6"/>
  <c r="F142" i="6" s="1"/>
  <c r="J14" i="6"/>
  <c r="J12" i="6"/>
  <c r="J89" i="6" s="1"/>
  <c r="E7" i="6"/>
  <c r="E85" i="6"/>
  <c r="J37" i="5"/>
  <c r="J36" i="5"/>
  <c r="AY98" i="1"/>
  <c r="J35" i="5"/>
  <c r="AX98" i="1" s="1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F113" i="5"/>
  <c r="E111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116" i="5"/>
  <c r="J17" i="5"/>
  <c r="J15" i="5"/>
  <c r="E15" i="5"/>
  <c r="F115" i="5" s="1"/>
  <c r="J14" i="5"/>
  <c r="J12" i="5"/>
  <c r="J113" i="5" s="1"/>
  <c r="E7" i="5"/>
  <c r="E109" i="5"/>
  <c r="J37" i="4"/>
  <c r="J36" i="4"/>
  <c r="AY97" i="1"/>
  <c r="J35" i="4"/>
  <c r="AX97" i="1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F116" i="4"/>
  <c r="E114" i="4"/>
  <c r="F89" i="4"/>
  <c r="E87" i="4"/>
  <c r="J24" i="4"/>
  <c r="E24" i="4"/>
  <c r="J119" i="4" s="1"/>
  <c r="J23" i="4"/>
  <c r="J21" i="4"/>
  <c r="E21" i="4"/>
  <c r="J91" i="4" s="1"/>
  <c r="J20" i="4"/>
  <c r="J18" i="4"/>
  <c r="E18" i="4"/>
  <c r="F92" i="4" s="1"/>
  <c r="J17" i="4"/>
  <c r="J15" i="4"/>
  <c r="E15" i="4"/>
  <c r="F91" i="4" s="1"/>
  <c r="J14" i="4"/>
  <c r="J12" i="4"/>
  <c r="J89" i="4" s="1"/>
  <c r="E7" i="4"/>
  <c r="E85" i="4"/>
  <c r="J37" i="3"/>
  <c r="J36" i="3"/>
  <c r="AY96" i="1" s="1"/>
  <c r="J35" i="3"/>
  <c r="AX96" i="1" s="1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T181" i="3"/>
  <c r="R182" i="3"/>
  <c r="R181" i="3" s="1"/>
  <c r="P182" i="3"/>
  <c r="P181" i="3" s="1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64" i="3"/>
  <c r="BH164" i="3"/>
  <c r="BG164" i="3"/>
  <c r="BF164" i="3"/>
  <c r="T164" i="3"/>
  <c r="T163" i="3"/>
  <c r="R164" i="3"/>
  <c r="R163" i="3"/>
  <c r="P164" i="3"/>
  <c r="P163" i="3" s="1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124" i="3" s="1"/>
  <c r="J23" i="3"/>
  <c r="J21" i="3"/>
  <c r="E21" i="3"/>
  <c r="J91" i="3" s="1"/>
  <c r="J20" i="3"/>
  <c r="J18" i="3"/>
  <c r="E18" i="3"/>
  <c r="F124" i="3" s="1"/>
  <c r="J17" i="3"/>
  <c r="J15" i="3"/>
  <c r="E15" i="3"/>
  <c r="F91" i="3" s="1"/>
  <c r="J14" i="3"/>
  <c r="J12" i="3"/>
  <c r="J121" i="3" s="1"/>
  <c r="E7" i="3"/>
  <c r="E117" i="3"/>
  <c r="J37" i="2"/>
  <c r="J36" i="2"/>
  <c r="AY95" i="1" s="1"/>
  <c r="J35" i="2"/>
  <c r="AX95" i="1"/>
  <c r="BI1700" i="2"/>
  <c r="BH1700" i="2"/>
  <c r="BG1700" i="2"/>
  <c r="BF1700" i="2"/>
  <c r="T1700" i="2"/>
  <c r="T1699" i="2" s="1"/>
  <c r="R1700" i="2"/>
  <c r="R1699" i="2" s="1"/>
  <c r="P1700" i="2"/>
  <c r="P1699" i="2" s="1"/>
  <c r="BI1694" i="2"/>
  <c r="BH1694" i="2"/>
  <c r="BG1694" i="2"/>
  <c r="BF1694" i="2"/>
  <c r="T1694" i="2"/>
  <c r="R1694" i="2"/>
  <c r="P1694" i="2"/>
  <c r="BI1689" i="2"/>
  <c r="BH1689" i="2"/>
  <c r="BG1689" i="2"/>
  <c r="BF1689" i="2"/>
  <c r="T1689" i="2"/>
  <c r="R1689" i="2"/>
  <c r="P1689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1" i="2"/>
  <c r="BH1671" i="2"/>
  <c r="BG1671" i="2"/>
  <c r="BF1671" i="2"/>
  <c r="T1671" i="2"/>
  <c r="R1671" i="2"/>
  <c r="P1671" i="2"/>
  <c r="BI1669" i="2"/>
  <c r="BH1669" i="2"/>
  <c r="BG1669" i="2"/>
  <c r="BF1669" i="2"/>
  <c r="T1669" i="2"/>
  <c r="R1669" i="2"/>
  <c r="P1669" i="2"/>
  <c r="BI1664" i="2"/>
  <c r="BH1664" i="2"/>
  <c r="BG1664" i="2"/>
  <c r="BF1664" i="2"/>
  <c r="T1664" i="2"/>
  <c r="R1664" i="2"/>
  <c r="P1664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5" i="2"/>
  <c r="BH1655" i="2"/>
  <c r="BG1655" i="2"/>
  <c r="BF1655" i="2"/>
  <c r="T1655" i="2"/>
  <c r="R1655" i="2"/>
  <c r="P1655" i="2"/>
  <c r="BI1651" i="2"/>
  <c r="BH1651" i="2"/>
  <c r="BG1651" i="2"/>
  <c r="BF1651" i="2"/>
  <c r="T1651" i="2"/>
  <c r="R1651" i="2"/>
  <c r="P1651" i="2"/>
  <c r="BI1647" i="2"/>
  <c r="BH1647" i="2"/>
  <c r="BG1647" i="2"/>
  <c r="BF1647" i="2"/>
  <c r="T1647" i="2"/>
  <c r="R1647" i="2"/>
  <c r="P1647" i="2"/>
  <c r="BI1621" i="2"/>
  <c r="BH1621" i="2"/>
  <c r="BG1621" i="2"/>
  <c r="BF1621" i="2"/>
  <c r="T1621" i="2"/>
  <c r="R1621" i="2"/>
  <c r="P1621" i="2"/>
  <c r="BI1619" i="2"/>
  <c r="BH1619" i="2"/>
  <c r="BG1619" i="2"/>
  <c r="BF1619" i="2"/>
  <c r="T1619" i="2"/>
  <c r="R1619" i="2"/>
  <c r="P1619" i="2"/>
  <c r="BI1617" i="2"/>
  <c r="BH1617" i="2"/>
  <c r="BG1617" i="2"/>
  <c r="BF1617" i="2"/>
  <c r="T1617" i="2"/>
  <c r="R1617" i="2"/>
  <c r="P1617" i="2"/>
  <c r="BI1613" i="2"/>
  <c r="BH1613" i="2"/>
  <c r="BG1613" i="2"/>
  <c r="BF1613" i="2"/>
  <c r="T1613" i="2"/>
  <c r="R1613" i="2"/>
  <c r="P1613" i="2"/>
  <c r="BI1610" i="2"/>
  <c r="BH1610" i="2"/>
  <c r="BG1610" i="2"/>
  <c r="BF1610" i="2"/>
  <c r="T1610" i="2"/>
  <c r="R1610" i="2"/>
  <c r="P1610" i="2"/>
  <c r="BI1606" i="2"/>
  <c r="BH1606" i="2"/>
  <c r="BG1606" i="2"/>
  <c r="BF1606" i="2"/>
  <c r="T1606" i="2"/>
  <c r="R1606" i="2"/>
  <c r="P1606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2" i="2"/>
  <c r="BH1592" i="2"/>
  <c r="BG1592" i="2"/>
  <c r="BF1592" i="2"/>
  <c r="T1592" i="2"/>
  <c r="R1592" i="2"/>
  <c r="P1592" i="2"/>
  <c r="BI1589" i="2"/>
  <c r="BH1589" i="2"/>
  <c r="BG1589" i="2"/>
  <c r="BF1589" i="2"/>
  <c r="T1589" i="2"/>
  <c r="R1589" i="2"/>
  <c r="P1589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5" i="2"/>
  <c r="BH1575" i="2"/>
  <c r="BG1575" i="2"/>
  <c r="BF1575" i="2"/>
  <c r="T1575" i="2"/>
  <c r="R1575" i="2"/>
  <c r="P1575" i="2"/>
  <c r="BI1568" i="2"/>
  <c r="BH1568" i="2"/>
  <c r="BG1568" i="2"/>
  <c r="BF1568" i="2"/>
  <c r="T1568" i="2"/>
  <c r="R1568" i="2"/>
  <c r="P1568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39" i="2"/>
  <c r="BH1539" i="2"/>
  <c r="BG1539" i="2"/>
  <c r="BF1539" i="2"/>
  <c r="T1539" i="2"/>
  <c r="R1539" i="2"/>
  <c r="P1539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2" i="2"/>
  <c r="BH1532" i="2"/>
  <c r="BG1532" i="2"/>
  <c r="BF1532" i="2"/>
  <c r="T1532" i="2"/>
  <c r="R1532" i="2"/>
  <c r="P1532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1" i="2"/>
  <c r="BH1521" i="2"/>
  <c r="BG1521" i="2"/>
  <c r="BF1521" i="2"/>
  <c r="T1521" i="2"/>
  <c r="R1521" i="2"/>
  <c r="P1521" i="2"/>
  <c r="BI1515" i="2"/>
  <c r="BH1515" i="2"/>
  <c r="BG1515" i="2"/>
  <c r="BF1515" i="2"/>
  <c r="T1515" i="2"/>
  <c r="R1515" i="2"/>
  <c r="P1515" i="2"/>
  <c r="BI1514" i="2"/>
  <c r="BH1514" i="2"/>
  <c r="BG1514" i="2"/>
  <c r="BF1514" i="2"/>
  <c r="T1514" i="2"/>
  <c r="R1514" i="2"/>
  <c r="P1514" i="2"/>
  <c r="BI1508" i="2"/>
  <c r="BH1508" i="2"/>
  <c r="BG1508" i="2"/>
  <c r="BF1508" i="2"/>
  <c r="T1508" i="2"/>
  <c r="R1508" i="2"/>
  <c r="P1508" i="2"/>
  <c r="BI1506" i="2"/>
  <c r="BH1506" i="2"/>
  <c r="BG1506" i="2"/>
  <c r="BF1506" i="2"/>
  <c r="T1506" i="2"/>
  <c r="R1506" i="2"/>
  <c r="P1506" i="2"/>
  <c r="BI1504" i="2"/>
  <c r="BH1504" i="2"/>
  <c r="BG1504" i="2"/>
  <c r="BF1504" i="2"/>
  <c r="T1504" i="2"/>
  <c r="R1504" i="2"/>
  <c r="P1504" i="2"/>
  <c r="BI1502" i="2"/>
  <c r="BH1502" i="2"/>
  <c r="BG1502" i="2"/>
  <c r="BF1502" i="2"/>
  <c r="T1502" i="2"/>
  <c r="R1502" i="2"/>
  <c r="P1502" i="2"/>
  <c r="BI1500" i="2"/>
  <c r="BH1500" i="2"/>
  <c r="BG1500" i="2"/>
  <c r="BF1500" i="2"/>
  <c r="T1500" i="2"/>
  <c r="R1500" i="2"/>
  <c r="P1500" i="2"/>
  <c r="BI1496" i="2"/>
  <c r="BH1496" i="2"/>
  <c r="BG1496" i="2"/>
  <c r="BF1496" i="2"/>
  <c r="T1496" i="2"/>
  <c r="R1496" i="2"/>
  <c r="P1496" i="2"/>
  <c r="BI1494" i="2"/>
  <c r="BH1494" i="2"/>
  <c r="BG1494" i="2"/>
  <c r="BF1494" i="2"/>
  <c r="T1494" i="2"/>
  <c r="R1494" i="2"/>
  <c r="P1494" i="2"/>
  <c r="BI1490" i="2"/>
  <c r="BH1490" i="2"/>
  <c r="BG1490" i="2"/>
  <c r="BF1490" i="2"/>
  <c r="T1490" i="2"/>
  <c r="R1490" i="2"/>
  <c r="P1490" i="2"/>
  <c r="BI1486" i="2"/>
  <c r="BH1486" i="2"/>
  <c r="BG1486" i="2"/>
  <c r="BF1486" i="2"/>
  <c r="T1486" i="2"/>
  <c r="R1486" i="2"/>
  <c r="P1486" i="2"/>
  <c r="BI1484" i="2"/>
  <c r="BH1484" i="2"/>
  <c r="BG1484" i="2"/>
  <c r="BF1484" i="2"/>
  <c r="T1484" i="2"/>
  <c r="R1484" i="2"/>
  <c r="P1484" i="2"/>
  <c r="BI1482" i="2"/>
  <c r="BH1482" i="2"/>
  <c r="BG1482" i="2"/>
  <c r="BF1482" i="2"/>
  <c r="T1482" i="2"/>
  <c r="R1482" i="2"/>
  <c r="P1482" i="2"/>
  <c r="BI1480" i="2"/>
  <c r="BH1480" i="2"/>
  <c r="BG1480" i="2"/>
  <c r="BF1480" i="2"/>
  <c r="T1480" i="2"/>
  <c r="R1480" i="2"/>
  <c r="P1480" i="2"/>
  <c r="BI1479" i="2"/>
  <c r="BH1479" i="2"/>
  <c r="BG1479" i="2"/>
  <c r="BF1479" i="2"/>
  <c r="T1479" i="2"/>
  <c r="R1479" i="2"/>
  <c r="P1479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8" i="2"/>
  <c r="BH1468" i="2"/>
  <c r="BG1468" i="2"/>
  <c r="BF1468" i="2"/>
  <c r="T1468" i="2"/>
  <c r="R1468" i="2"/>
  <c r="P1468" i="2"/>
  <c r="BI1464" i="2"/>
  <c r="BH1464" i="2"/>
  <c r="BG1464" i="2"/>
  <c r="BF1464" i="2"/>
  <c r="T1464" i="2"/>
  <c r="R1464" i="2"/>
  <c r="P1464" i="2"/>
  <c r="BI1462" i="2"/>
  <c r="BH1462" i="2"/>
  <c r="BG1462" i="2"/>
  <c r="BF1462" i="2"/>
  <c r="T1462" i="2"/>
  <c r="R1462" i="2"/>
  <c r="P1462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8" i="2"/>
  <c r="BH1438" i="2"/>
  <c r="BG1438" i="2"/>
  <c r="BF1438" i="2"/>
  <c r="T1438" i="2"/>
  <c r="R1438" i="2"/>
  <c r="P1438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5" i="2"/>
  <c r="BH1425" i="2"/>
  <c r="BG1425" i="2"/>
  <c r="BF1425" i="2"/>
  <c r="T1425" i="2"/>
  <c r="R1425" i="2"/>
  <c r="P1425" i="2"/>
  <c r="BI1418" i="2"/>
  <c r="BH1418" i="2"/>
  <c r="BG1418" i="2"/>
  <c r="BF1418" i="2"/>
  <c r="T1418" i="2"/>
  <c r="R1418" i="2"/>
  <c r="P1418" i="2"/>
  <c r="BI1414" i="2"/>
  <c r="BH1414" i="2"/>
  <c r="BG1414" i="2"/>
  <c r="BF1414" i="2"/>
  <c r="T1414" i="2"/>
  <c r="R1414" i="2"/>
  <c r="P1414" i="2"/>
  <c r="BI1399" i="2"/>
  <c r="BH1399" i="2"/>
  <c r="BG1399" i="2"/>
  <c r="BF1399" i="2"/>
  <c r="T1399" i="2"/>
  <c r="R1399" i="2"/>
  <c r="P1399" i="2"/>
  <c r="BI1394" i="2"/>
  <c r="BH1394" i="2"/>
  <c r="BG1394" i="2"/>
  <c r="BF1394" i="2"/>
  <c r="T1394" i="2"/>
  <c r="R1394" i="2"/>
  <c r="P1394" i="2"/>
  <c r="BI1389" i="2"/>
  <c r="BH1389" i="2"/>
  <c r="BG1389" i="2"/>
  <c r="BF1389" i="2"/>
  <c r="T1389" i="2"/>
  <c r="R1389" i="2"/>
  <c r="P1389" i="2"/>
  <c r="BI1384" i="2"/>
  <c r="BH1384" i="2"/>
  <c r="BG1384" i="2"/>
  <c r="BF1384" i="2"/>
  <c r="T1384" i="2"/>
  <c r="R1384" i="2"/>
  <c r="P1384" i="2"/>
  <c r="BI1382" i="2"/>
  <c r="BH1382" i="2"/>
  <c r="BG1382" i="2"/>
  <c r="BF1382" i="2"/>
  <c r="T1382" i="2"/>
  <c r="R1382" i="2"/>
  <c r="P1382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0" i="2"/>
  <c r="BH1370" i="2"/>
  <c r="BG1370" i="2"/>
  <c r="BF1370" i="2"/>
  <c r="T1370" i="2"/>
  <c r="R1370" i="2"/>
  <c r="P1370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0" i="2"/>
  <c r="BH1360" i="2"/>
  <c r="BG1360" i="2"/>
  <c r="BF1360" i="2"/>
  <c r="T1360" i="2"/>
  <c r="R1360" i="2"/>
  <c r="P1360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1" i="2"/>
  <c r="BH1351" i="2"/>
  <c r="BG1351" i="2"/>
  <c r="BF1351" i="2"/>
  <c r="T1351" i="2"/>
  <c r="R1351" i="2"/>
  <c r="P1351" i="2"/>
  <c r="BI1347" i="2"/>
  <c r="BH1347" i="2"/>
  <c r="BG1347" i="2"/>
  <c r="BF1347" i="2"/>
  <c r="T1347" i="2"/>
  <c r="R1347" i="2"/>
  <c r="P1347" i="2"/>
  <c r="BI1334" i="2"/>
  <c r="BH1334" i="2"/>
  <c r="BG1334" i="2"/>
  <c r="BF1334" i="2"/>
  <c r="T1334" i="2"/>
  <c r="R1334" i="2"/>
  <c r="P1334" i="2"/>
  <c r="BI1332" i="2"/>
  <c r="BH1332" i="2"/>
  <c r="BG1332" i="2"/>
  <c r="BF1332" i="2"/>
  <c r="T1332" i="2"/>
  <c r="R1332" i="2"/>
  <c r="P1332" i="2"/>
  <c r="BI1328" i="2"/>
  <c r="BH1328" i="2"/>
  <c r="BG1328" i="2"/>
  <c r="BF1328" i="2"/>
  <c r="T1328" i="2"/>
  <c r="R1328" i="2"/>
  <c r="P1328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0" i="2"/>
  <c r="BH1300" i="2"/>
  <c r="BG1300" i="2"/>
  <c r="BF1300" i="2"/>
  <c r="T1300" i="2"/>
  <c r="R1300" i="2"/>
  <c r="P1300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7" i="2"/>
  <c r="BH1287" i="2"/>
  <c r="BG1287" i="2"/>
  <c r="BF1287" i="2"/>
  <c r="T1287" i="2"/>
  <c r="R1287" i="2"/>
  <c r="P1287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6" i="2"/>
  <c r="BH1276" i="2"/>
  <c r="BG1276" i="2"/>
  <c r="BF1276" i="2"/>
  <c r="T1276" i="2"/>
  <c r="R1276" i="2"/>
  <c r="P1276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3" i="2"/>
  <c r="BH1253" i="2"/>
  <c r="BG1253" i="2"/>
  <c r="BF1253" i="2"/>
  <c r="T1253" i="2"/>
  <c r="R1253" i="2"/>
  <c r="P1253" i="2"/>
  <c r="BI1241" i="2"/>
  <c r="BH1241" i="2"/>
  <c r="BG1241" i="2"/>
  <c r="BF1241" i="2"/>
  <c r="T1241" i="2"/>
  <c r="R1241" i="2"/>
  <c r="P1241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1" i="2"/>
  <c r="BH1201" i="2"/>
  <c r="BG1201" i="2"/>
  <c r="BF1201" i="2"/>
  <c r="T1201" i="2"/>
  <c r="T1200" i="2"/>
  <c r="R1201" i="2"/>
  <c r="R1200" i="2" s="1"/>
  <c r="P1201" i="2"/>
  <c r="P1200" i="2" s="1"/>
  <c r="BI1199" i="2"/>
  <c r="BH1199" i="2"/>
  <c r="BG1199" i="2"/>
  <c r="BF1199" i="2"/>
  <c r="T1199" i="2"/>
  <c r="R1199" i="2"/>
  <c r="P1199" i="2"/>
  <c r="BI1197" i="2"/>
  <c r="BH1197" i="2"/>
  <c r="BG1197" i="2"/>
  <c r="BF1197" i="2"/>
  <c r="T1197" i="2"/>
  <c r="R1197" i="2"/>
  <c r="P1197" i="2"/>
  <c r="BI1196" i="2"/>
  <c r="BH1196" i="2"/>
  <c r="BG1196" i="2"/>
  <c r="BF1196" i="2"/>
  <c r="T1196" i="2"/>
  <c r="R1196" i="2"/>
  <c r="P1196" i="2"/>
  <c r="BI1195" i="2"/>
  <c r="BH1195" i="2"/>
  <c r="BG1195" i="2"/>
  <c r="BF1195" i="2"/>
  <c r="T1195" i="2"/>
  <c r="R1195" i="2"/>
  <c r="P1195" i="2"/>
  <c r="BI1190" i="2"/>
  <c r="BH1190" i="2"/>
  <c r="BG1190" i="2"/>
  <c r="BF1190" i="2"/>
  <c r="T1190" i="2"/>
  <c r="R1190" i="2"/>
  <c r="P1190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77" i="2"/>
  <c r="BH1177" i="2"/>
  <c r="BG1177" i="2"/>
  <c r="BF1177" i="2"/>
  <c r="T1177" i="2"/>
  <c r="R1177" i="2"/>
  <c r="P1177" i="2"/>
  <c r="BI1170" i="2"/>
  <c r="BH1170" i="2"/>
  <c r="BG1170" i="2"/>
  <c r="BF1170" i="2"/>
  <c r="T1170" i="2"/>
  <c r="R1170" i="2"/>
  <c r="P1170" i="2"/>
  <c r="BI1148" i="2"/>
  <c r="BH1148" i="2"/>
  <c r="BG1148" i="2"/>
  <c r="BF1148" i="2"/>
  <c r="T1148" i="2"/>
  <c r="R1148" i="2"/>
  <c r="P1148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1" i="2"/>
  <c r="BH1131" i="2"/>
  <c r="BG1131" i="2"/>
  <c r="BF1131" i="2"/>
  <c r="T1131" i="2"/>
  <c r="R1131" i="2"/>
  <c r="P1131" i="2"/>
  <c r="BI1129" i="2"/>
  <c r="BH1129" i="2"/>
  <c r="BG1129" i="2"/>
  <c r="BF1129" i="2"/>
  <c r="T1129" i="2"/>
  <c r="R1129" i="2"/>
  <c r="P1129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4" i="2"/>
  <c r="BH1114" i="2"/>
  <c r="BG1114" i="2"/>
  <c r="BF1114" i="2"/>
  <c r="T1114" i="2"/>
  <c r="R1114" i="2"/>
  <c r="P1114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6" i="2"/>
  <c r="BH1096" i="2"/>
  <c r="BG1096" i="2"/>
  <c r="BF1096" i="2"/>
  <c r="T1096" i="2"/>
  <c r="R1096" i="2"/>
  <c r="P1096" i="2"/>
  <c r="BI1094" i="2"/>
  <c r="BH1094" i="2"/>
  <c r="BG1094" i="2"/>
  <c r="BF1094" i="2"/>
  <c r="T1094" i="2"/>
  <c r="R1094" i="2"/>
  <c r="P1094" i="2"/>
  <c r="BI1092" i="2"/>
  <c r="BH1092" i="2"/>
  <c r="BG1092" i="2"/>
  <c r="BF1092" i="2"/>
  <c r="T1092" i="2"/>
  <c r="R1092" i="2"/>
  <c r="P1092" i="2"/>
  <c r="BI1090" i="2"/>
  <c r="BH1090" i="2"/>
  <c r="BG1090" i="2"/>
  <c r="BF1090" i="2"/>
  <c r="T1090" i="2"/>
  <c r="R1090" i="2"/>
  <c r="P1090" i="2"/>
  <c r="BI1088" i="2"/>
  <c r="BH1088" i="2"/>
  <c r="BG1088" i="2"/>
  <c r="BF1088" i="2"/>
  <c r="T1088" i="2"/>
  <c r="R1088" i="2"/>
  <c r="P1088" i="2"/>
  <c r="BI1086" i="2"/>
  <c r="BH1086" i="2"/>
  <c r="BG1086" i="2"/>
  <c r="BF1086" i="2"/>
  <c r="T1086" i="2"/>
  <c r="R1086" i="2"/>
  <c r="P1086" i="2"/>
  <c r="BI1084" i="2"/>
  <c r="BH1084" i="2"/>
  <c r="BG1084" i="2"/>
  <c r="BF1084" i="2"/>
  <c r="T1084" i="2"/>
  <c r="R1084" i="2"/>
  <c r="P1084" i="2"/>
  <c r="BI1078" i="2"/>
  <c r="BH1078" i="2"/>
  <c r="BG1078" i="2"/>
  <c r="BF1078" i="2"/>
  <c r="T1078" i="2"/>
  <c r="R1078" i="2"/>
  <c r="P1078" i="2"/>
  <c r="BI1071" i="2"/>
  <c r="BH1071" i="2"/>
  <c r="BG1071" i="2"/>
  <c r="BF1071" i="2"/>
  <c r="T1071" i="2"/>
  <c r="R1071" i="2"/>
  <c r="P1071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0" i="2"/>
  <c r="BH1060" i="2"/>
  <c r="BG1060" i="2"/>
  <c r="BF1060" i="2"/>
  <c r="T1060" i="2"/>
  <c r="R1060" i="2"/>
  <c r="P1060" i="2"/>
  <c r="BI1045" i="2"/>
  <c r="BH1045" i="2"/>
  <c r="BG1045" i="2"/>
  <c r="BF1045" i="2"/>
  <c r="T1045" i="2"/>
  <c r="R1045" i="2"/>
  <c r="P1045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18" i="2"/>
  <c r="BH1018" i="2"/>
  <c r="BG1018" i="2"/>
  <c r="BF1018" i="2"/>
  <c r="T1018" i="2"/>
  <c r="R1018" i="2"/>
  <c r="P1018" i="2"/>
  <c r="BI1014" i="2"/>
  <c r="BH1014" i="2"/>
  <c r="BG1014" i="2"/>
  <c r="BF1014" i="2"/>
  <c r="T1014" i="2"/>
  <c r="R1014" i="2"/>
  <c r="P1014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3" i="2"/>
  <c r="BH993" i="2"/>
  <c r="BG993" i="2"/>
  <c r="BF993" i="2"/>
  <c r="T993" i="2"/>
  <c r="R993" i="2"/>
  <c r="P993" i="2"/>
  <c r="BI989" i="2"/>
  <c r="BH989" i="2"/>
  <c r="BG989" i="2"/>
  <c r="BF989" i="2"/>
  <c r="T989" i="2"/>
  <c r="R989" i="2"/>
  <c r="P989" i="2"/>
  <c r="BI985" i="2"/>
  <c r="BH985" i="2"/>
  <c r="BG985" i="2"/>
  <c r="BF985" i="2"/>
  <c r="T985" i="2"/>
  <c r="R985" i="2"/>
  <c r="P985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58" i="2"/>
  <c r="BH958" i="2"/>
  <c r="BG958" i="2"/>
  <c r="BF958" i="2"/>
  <c r="T958" i="2"/>
  <c r="R958" i="2"/>
  <c r="P958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49" i="2"/>
  <c r="BH949" i="2"/>
  <c r="BG949" i="2"/>
  <c r="BF949" i="2"/>
  <c r="T949" i="2"/>
  <c r="R949" i="2"/>
  <c r="P949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5" i="2"/>
  <c r="BH935" i="2"/>
  <c r="BG935" i="2"/>
  <c r="BF935" i="2"/>
  <c r="T935" i="2"/>
  <c r="R935" i="2"/>
  <c r="P935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5" i="2"/>
  <c r="BH915" i="2"/>
  <c r="BG915" i="2"/>
  <c r="BF915" i="2"/>
  <c r="T915" i="2"/>
  <c r="R915" i="2"/>
  <c r="P915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5" i="2"/>
  <c r="BH895" i="2"/>
  <c r="BG895" i="2"/>
  <c r="BF895" i="2"/>
  <c r="T895" i="2"/>
  <c r="R895" i="2"/>
  <c r="P895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87" i="2"/>
  <c r="BH887" i="2"/>
  <c r="BG887" i="2"/>
  <c r="BF887" i="2"/>
  <c r="T887" i="2"/>
  <c r="R887" i="2"/>
  <c r="P887" i="2"/>
  <c r="BI885" i="2"/>
  <c r="BH885" i="2"/>
  <c r="BG885" i="2"/>
  <c r="BF885" i="2"/>
  <c r="T885" i="2"/>
  <c r="R885" i="2"/>
  <c r="P885" i="2"/>
  <c r="BI879" i="2"/>
  <c r="BH879" i="2"/>
  <c r="BG879" i="2"/>
  <c r="BF879" i="2"/>
  <c r="T879" i="2"/>
  <c r="R879" i="2"/>
  <c r="P879" i="2"/>
  <c r="BI875" i="2"/>
  <c r="BH875" i="2"/>
  <c r="BG875" i="2"/>
  <c r="BF875" i="2"/>
  <c r="T875" i="2"/>
  <c r="R875" i="2"/>
  <c r="P875" i="2"/>
  <c r="BI871" i="2"/>
  <c r="BH871" i="2"/>
  <c r="BG871" i="2"/>
  <c r="BF871" i="2"/>
  <c r="T871" i="2"/>
  <c r="R871" i="2"/>
  <c r="P871" i="2"/>
  <c r="BI863" i="2"/>
  <c r="BH863" i="2"/>
  <c r="BG863" i="2"/>
  <c r="BF863" i="2"/>
  <c r="T863" i="2"/>
  <c r="R863" i="2"/>
  <c r="P863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46" i="2"/>
  <c r="BH846" i="2"/>
  <c r="BG846" i="2"/>
  <c r="BF846" i="2"/>
  <c r="T846" i="2"/>
  <c r="R846" i="2"/>
  <c r="P846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37" i="2"/>
  <c r="BH837" i="2"/>
  <c r="BG837" i="2"/>
  <c r="BF837" i="2"/>
  <c r="T837" i="2"/>
  <c r="R837" i="2"/>
  <c r="P837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06" i="2"/>
  <c r="BH806" i="2"/>
  <c r="BG806" i="2"/>
  <c r="BF806" i="2"/>
  <c r="T806" i="2"/>
  <c r="R806" i="2"/>
  <c r="P806" i="2"/>
  <c r="BI793" i="2"/>
  <c r="BH793" i="2"/>
  <c r="BG793" i="2"/>
  <c r="BF793" i="2"/>
  <c r="T793" i="2"/>
  <c r="R793" i="2"/>
  <c r="P793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44" i="2"/>
  <c r="BH744" i="2"/>
  <c r="BG744" i="2"/>
  <c r="BF744" i="2"/>
  <c r="T744" i="2"/>
  <c r="R744" i="2"/>
  <c r="P744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5" i="2"/>
  <c r="BH655" i="2"/>
  <c r="BG655" i="2"/>
  <c r="BF655" i="2"/>
  <c r="T655" i="2"/>
  <c r="R655" i="2"/>
  <c r="P65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71" i="2"/>
  <c r="BH571" i="2"/>
  <c r="BG571" i="2"/>
  <c r="BF571" i="2"/>
  <c r="T571" i="2"/>
  <c r="R571" i="2"/>
  <c r="P571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45" i="2"/>
  <c r="BH545" i="2"/>
  <c r="BG545" i="2"/>
  <c r="BF545" i="2"/>
  <c r="T545" i="2"/>
  <c r="R545" i="2"/>
  <c r="P545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28" i="2"/>
  <c r="BH328" i="2"/>
  <c r="BG328" i="2"/>
  <c r="BF328" i="2"/>
  <c r="T328" i="2"/>
  <c r="R328" i="2"/>
  <c r="P328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79" i="2"/>
  <c r="BH279" i="2"/>
  <c r="BG279" i="2"/>
  <c r="BF279" i="2"/>
  <c r="T279" i="2"/>
  <c r="R279" i="2"/>
  <c r="P279" i="2"/>
  <c r="BI267" i="2"/>
  <c r="BH267" i="2"/>
  <c r="BG267" i="2"/>
  <c r="BF267" i="2"/>
  <c r="T267" i="2"/>
  <c r="R267" i="2"/>
  <c r="P267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1" i="2"/>
  <c r="BH221" i="2"/>
  <c r="BG221" i="2"/>
  <c r="BF221" i="2"/>
  <c r="T221" i="2"/>
  <c r="R221" i="2"/>
  <c r="P221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71" i="2"/>
  <c r="BH171" i="2"/>
  <c r="BG171" i="2"/>
  <c r="BF171" i="2"/>
  <c r="T171" i="2"/>
  <c r="R171" i="2"/>
  <c r="P171" i="2"/>
  <c r="BI164" i="2"/>
  <c r="BH164" i="2"/>
  <c r="F36" i="2" s="1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9" i="2"/>
  <c r="BH149" i="2"/>
  <c r="BG149" i="2"/>
  <c r="F35" i="2" s="1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F37" i="2" s="1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J139" i="2"/>
  <c r="J138" i="2"/>
  <c r="F138" i="2"/>
  <c r="F136" i="2"/>
  <c r="E134" i="2"/>
  <c r="J92" i="2"/>
  <c r="J91" i="2"/>
  <c r="F91" i="2"/>
  <c r="F89" i="2"/>
  <c r="E87" i="2"/>
  <c r="J18" i="2"/>
  <c r="E18" i="2"/>
  <c r="F139" i="2" s="1"/>
  <c r="J17" i="2"/>
  <c r="J12" i="2"/>
  <c r="J89" i="2" s="1"/>
  <c r="E7" i="2"/>
  <c r="E132" i="2" s="1"/>
  <c r="L90" i="1"/>
  <c r="AM90" i="1"/>
  <c r="AM89" i="1"/>
  <c r="L89" i="1"/>
  <c r="AM87" i="1"/>
  <c r="L87" i="1"/>
  <c r="L85" i="1"/>
  <c r="L84" i="1"/>
  <c r="J1700" i="2"/>
  <c r="BK1664" i="2"/>
  <c r="BK1619" i="2"/>
  <c r="BK1595" i="2"/>
  <c r="J1575" i="2"/>
  <c r="BK1536" i="2"/>
  <c r="J1515" i="2"/>
  <c r="J1490" i="2"/>
  <c r="BK1471" i="2"/>
  <c r="J1457" i="2"/>
  <c r="BK1425" i="2"/>
  <c r="J1375" i="2"/>
  <c r="J1327" i="2"/>
  <c r="BK1313" i="2"/>
  <c r="J1261" i="2"/>
  <c r="J1241" i="2"/>
  <c r="BK1197" i="2"/>
  <c r="BK1186" i="2"/>
  <c r="BK1122" i="2"/>
  <c r="J1090" i="2"/>
  <c r="J1007" i="2"/>
  <c r="J954" i="2"/>
  <c r="BK913" i="2"/>
  <c r="J893" i="2"/>
  <c r="BK744" i="2"/>
  <c r="BK591" i="2"/>
  <c r="J518" i="2"/>
  <c r="BK463" i="2"/>
  <c r="J402" i="2"/>
  <c r="BK306" i="2"/>
  <c r="BK246" i="2"/>
  <c r="J202" i="2"/>
  <c r="BK149" i="2"/>
  <c r="BK1120" i="2"/>
  <c r="J1084" i="2"/>
  <c r="BK945" i="2"/>
  <c r="J907" i="2"/>
  <c r="BK837" i="2"/>
  <c r="BK782" i="2"/>
  <c r="BK655" i="2"/>
  <c r="J591" i="2"/>
  <c r="J512" i="2"/>
  <c r="BK469" i="2"/>
  <c r="J306" i="2"/>
  <c r="J200" i="2"/>
  <c r="J146" i="2"/>
  <c r="J1101" i="2"/>
  <c r="J1035" i="2"/>
  <c r="BK997" i="2"/>
  <c r="J972" i="2"/>
  <c r="J939" i="2"/>
  <c r="BK905" i="2"/>
  <c r="BK855" i="2"/>
  <c r="J786" i="2"/>
  <c r="BK521" i="2"/>
  <c r="J498" i="2"/>
  <c r="BK479" i="2"/>
  <c r="BK450" i="2"/>
  <c r="BK381" i="2"/>
  <c r="BK254" i="2"/>
  <c r="BK198" i="2"/>
  <c r="J160" i="2"/>
  <c r="BK1671" i="2"/>
  <c r="J1617" i="2"/>
  <c r="BK1592" i="2"/>
  <c r="BK1551" i="2"/>
  <c r="J1535" i="2"/>
  <c r="BK1515" i="2"/>
  <c r="BK1480" i="2"/>
  <c r="BK1457" i="2"/>
  <c r="J1431" i="2"/>
  <c r="BK1370" i="2"/>
  <c r="BK1334" i="2"/>
  <c r="BK1300" i="2"/>
  <c r="J1269" i="2"/>
  <c r="BK1201" i="2"/>
  <c r="BK1133" i="2"/>
  <c r="BK1104" i="2"/>
  <c r="BK1045" i="2"/>
  <c r="BK993" i="2"/>
  <c r="BK958" i="2"/>
  <c r="J909" i="2"/>
  <c r="J855" i="2"/>
  <c r="BK815" i="2"/>
  <c r="BK585" i="2"/>
  <c r="J524" i="2"/>
  <c r="J460" i="2"/>
  <c r="J412" i="2"/>
  <c r="J296" i="2"/>
  <c r="J233" i="2"/>
  <c r="BK147" i="2"/>
  <c r="BK1657" i="2"/>
  <c r="BK1613" i="2"/>
  <c r="J1543" i="2"/>
  <c r="BK1514" i="2"/>
  <c r="BK1490" i="2"/>
  <c r="J1468" i="2"/>
  <c r="BK1451" i="2"/>
  <c r="BK1414" i="2"/>
  <c r="J1377" i="2"/>
  <c r="J1334" i="2"/>
  <c r="J1313" i="2"/>
  <c r="J1293" i="2"/>
  <c r="J1253" i="2"/>
  <c r="J1208" i="2"/>
  <c r="J1190" i="2"/>
  <c r="BK1096" i="2"/>
  <c r="BK1033" i="2"/>
  <c r="J958" i="2"/>
  <c r="J900" i="2"/>
  <c r="BK617" i="2"/>
  <c r="BK508" i="2"/>
  <c r="BK476" i="2"/>
  <c r="J420" i="2"/>
  <c r="J379" i="2"/>
  <c r="J351" i="2"/>
  <c r="BK151" i="2"/>
  <c r="J201" i="3"/>
  <c r="BK146" i="3"/>
  <c r="BK264" i="3"/>
  <c r="J251" i="3"/>
  <c r="J226" i="3"/>
  <c r="J266" i="3"/>
  <c r="BK255" i="3"/>
  <c r="J241" i="3"/>
  <c r="BK190" i="3"/>
  <c r="J263" i="3"/>
  <c r="J206" i="3"/>
  <c r="J259" i="3"/>
  <c r="J246" i="3"/>
  <c r="BK236" i="3"/>
  <c r="BK203" i="3"/>
  <c r="J182" i="3"/>
  <c r="BK237" i="3"/>
  <c r="BK226" i="3"/>
  <c r="BK194" i="3"/>
  <c r="BK152" i="3"/>
  <c r="J214" i="3"/>
  <c r="J207" i="3"/>
  <c r="J151" i="3"/>
  <c r="J215" i="3"/>
  <c r="J215" i="4"/>
  <c r="BK159" i="4"/>
  <c r="BK192" i="4"/>
  <c r="J162" i="4"/>
  <c r="BK256" i="4"/>
  <c r="J237" i="4"/>
  <c r="J189" i="4"/>
  <c r="BK126" i="4"/>
  <c r="J244" i="4"/>
  <c r="J209" i="4"/>
  <c r="BK188" i="4"/>
  <c r="J149" i="4"/>
  <c r="J210" i="4"/>
  <c r="J134" i="4"/>
  <c r="BK232" i="4"/>
  <c r="J178" i="4"/>
  <c r="BK184" i="4"/>
  <c r="BK128" i="4"/>
  <c r="J236" i="4"/>
  <c r="J223" i="4"/>
  <c r="J198" i="4"/>
  <c r="BK168" i="4"/>
  <c r="BK227" i="4"/>
  <c r="BK164" i="4"/>
  <c r="BK140" i="4"/>
  <c r="BK252" i="4"/>
  <c r="BK238" i="4"/>
  <c r="BK191" i="4"/>
  <c r="J167" i="4"/>
  <c r="BK130" i="4"/>
  <c r="BK156" i="5"/>
  <c r="BK155" i="5"/>
  <c r="BK144" i="5"/>
  <c r="J153" i="5"/>
  <c r="J121" i="5"/>
  <c r="J164" i="5"/>
  <c r="BK123" i="5"/>
  <c r="BK162" i="5"/>
  <c r="BK149" i="5"/>
  <c r="J155" i="5"/>
  <c r="J161" i="5"/>
  <c r="J139" i="5"/>
  <c r="BK125" i="5"/>
  <c r="J126" i="5"/>
  <c r="J391" i="6"/>
  <c r="BK370" i="6"/>
  <c r="J341" i="6"/>
  <c r="J235" i="6"/>
  <c r="J212" i="6"/>
  <c r="BK382" i="6"/>
  <c r="BK335" i="6"/>
  <c r="BK276" i="6"/>
  <c r="BK186" i="6"/>
  <c r="J361" i="6"/>
  <c r="J313" i="6"/>
  <c r="J330" i="6"/>
  <c r="J276" i="6"/>
  <c r="BK254" i="6"/>
  <c r="J234" i="6"/>
  <c r="BK196" i="6"/>
  <c r="BK161" i="6"/>
  <c r="BK360" i="6"/>
  <c r="BK308" i="6"/>
  <c r="J256" i="6"/>
  <c r="J204" i="6"/>
  <c r="BK154" i="6"/>
  <c r="BK379" i="6"/>
  <c r="J357" i="6"/>
  <c r="J327" i="6"/>
  <c r="J273" i="6"/>
  <c r="J251" i="6"/>
  <c r="J380" i="6"/>
  <c r="BK283" i="6"/>
  <c r="BK260" i="6"/>
  <c r="BK247" i="6"/>
  <c r="J199" i="6"/>
  <c r="J379" i="6"/>
  <c r="J372" i="6"/>
  <c r="J304" i="6"/>
  <c r="BK288" i="6"/>
  <c r="BK218" i="6"/>
  <c r="J187" i="6"/>
  <c r="J162" i="6"/>
  <c r="J364" i="6"/>
  <c r="J334" i="6"/>
  <c r="BK278" i="6"/>
  <c r="BK159" i="6"/>
  <c r="BK324" i="6"/>
  <c r="J297" i="6"/>
  <c r="J277" i="6"/>
  <c r="J217" i="6"/>
  <c r="J173" i="6"/>
  <c r="J340" i="6"/>
  <c r="BK304" i="6"/>
  <c r="BK225" i="6"/>
  <c r="J209" i="6"/>
  <c r="BK355" i="6"/>
  <c r="J294" i="6"/>
  <c r="J246" i="6"/>
  <c r="J188" i="6"/>
  <c r="J164" i="6"/>
  <c r="J348" i="7"/>
  <c r="BK296" i="7"/>
  <c r="J214" i="7"/>
  <c r="BK453" i="7"/>
  <c r="J291" i="7"/>
  <c r="BK428" i="7"/>
  <c r="BK152" i="7"/>
  <c r="BK349" i="7"/>
  <c r="BK228" i="7"/>
  <c r="BK413" i="7"/>
  <c r="BK350" i="7"/>
  <c r="BK324" i="7"/>
  <c r="BK224" i="7"/>
  <c r="J413" i="7"/>
  <c r="J380" i="7"/>
  <c r="J275" i="7"/>
  <c r="BK422" i="7"/>
  <c r="J267" i="7"/>
  <c r="BK425" i="7"/>
  <c r="BK388" i="7"/>
  <c r="BK308" i="7"/>
  <c r="J449" i="7"/>
  <c r="J385" i="7"/>
  <c r="J324" i="7"/>
  <c r="J128" i="7"/>
  <c r="J365" i="7"/>
  <c r="J431" i="7"/>
  <c r="J330" i="7"/>
  <c r="J224" i="7"/>
  <c r="J429" i="7"/>
  <c r="J391" i="7"/>
  <c r="BK288" i="7"/>
  <c r="BK131" i="8"/>
  <c r="BK129" i="8"/>
  <c r="J261" i="3"/>
  <c r="BK175" i="3"/>
  <c r="BK272" i="3"/>
  <c r="BK257" i="3"/>
  <c r="BK245" i="3"/>
  <c r="J234" i="3"/>
  <c r="J268" i="3"/>
  <c r="J260" i="3"/>
  <c r="J243" i="3"/>
  <c r="BK215" i="3"/>
  <c r="BK176" i="3"/>
  <c r="J267" i="3"/>
  <c r="BK235" i="3"/>
  <c r="BK225" i="3"/>
  <c r="J176" i="3"/>
  <c r="J159" i="3"/>
  <c r="BK249" i="3"/>
  <c r="J237" i="3"/>
  <c r="BK217" i="3"/>
  <c r="BK193" i="3"/>
  <c r="BK247" i="3"/>
  <c r="BK231" i="3"/>
  <c r="J219" i="3"/>
  <c r="BK180" i="3"/>
  <c r="J262" i="3"/>
  <c r="J200" i="3"/>
  <c r="BK151" i="3"/>
  <c r="BK250" i="3"/>
  <c r="J196" i="3"/>
  <c r="BK130" i="3"/>
  <c r="J217" i="3"/>
  <c r="J193" i="3"/>
  <c r="BK207" i="4"/>
  <c r="BK179" i="4"/>
  <c r="BK145" i="4"/>
  <c r="J135" i="4"/>
  <c r="J258" i="4"/>
  <c r="J253" i="4"/>
  <c r="J199" i="4"/>
  <c r="J181" i="4"/>
  <c r="J169" i="4"/>
  <c r="BK149" i="4"/>
  <c r="BK247" i="4"/>
  <c r="J235" i="4"/>
  <c r="J141" i="4"/>
  <c r="J133" i="4"/>
  <c r="J250" i="4"/>
  <c r="J214" i="4"/>
  <c r="J208" i="4"/>
  <c r="BK185" i="4"/>
  <c r="BK150" i="4"/>
  <c r="BK217" i="4"/>
  <c r="BK186" i="4"/>
  <c r="BK137" i="4"/>
  <c r="BK234" i="4"/>
  <c r="BK213" i="4"/>
  <c r="BK198" i="4"/>
  <c r="BK208" i="4"/>
  <c r="J196" i="4"/>
  <c r="J160" i="4"/>
  <c r="BK136" i="4"/>
  <c r="J159" i="4"/>
  <c r="J145" i="4"/>
  <c r="J171" i="5"/>
  <c r="BK147" i="5"/>
  <c r="J151" i="5"/>
  <c r="BK150" i="5"/>
  <c r="J130" i="5"/>
  <c r="BK170" i="5"/>
  <c r="BK161" i="5"/>
  <c r="J128" i="5"/>
  <c r="J165" i="5"/>
  <c r="J156" i="5"/>
  <c r="J135" i="5"/>
  <c r="BK143" i="5"/>
  <c r="BK126" i="5"/>
  <c r="J143" i="5"/>
  <c r="BK134" i="5"/>
  <c r="J122" i="5"/>
  <c r="BK138" i="5"/>
  <c r="BK129" i="5"/>
  <c r="J124" i="5"/>
  <c r="J387" i="6"/>
  <c r="J371" i="6"/>
  <c r="J355" i="6"/>
  <c r="BK349" i="6"/>
  <c r="BK256" i="6"/>
  <c r="J223" i="6"/>
  <c r="BK207" i="6"/>
  <c r="J169" i="6"/>
  <c r="J337" i="6"/>
  <c r="J245" i="6"/>
  <c r="J193" i="6"/>
  <c r="J149" i="6"/>
  <c r="BK330" i="6"/>
  <c r="BK195" i="6"/>
  <c r="BK320" i="6"/>
  <c r="J279" i="6"/>
  <c r="BK259" i="6"/>
  <c r="BK244" i="6"/>
  <c r="J230" i="6"/>
  <c r="BK200" i="6"/>
  <c r="BK190" i="6"/>
  <c r="J165" i="6"/>
  <c r="BK375" i="6"/>
  <c r="BK314" i="6"/>
  <c r="BK299" i="6"/>
  <c r="J286" i="6"/>
  <c r="J227" i="6"/>
  <c r="BK203" i="6"/>
  <c r="J392" i="6"/>
  <c r="BK377" i="6"/>
  <c r="J360" i="6"/>
  <c r="BK352" i="6"/>
  <c r="BK296" i="6"/>
  <c r="BK280" i="6"/>
  <c r="J263" i="6"/>
  <c r="J216" i="6"/>
  <c r="BK188" i="6"/>
  <c r="BK181" i="6"/>
  <c r="J160" i="6"/>
  <c r="J150" i="6"/>
  <c r="J352" i="6"/>
  <c r="J324" i="6"/>
  <c r="J299" i="6"/>
  <c r="BK263" i="6"/>
  <c r="J218" i="6"/>
  <c r="BK206" i="6"/>
  <c r="BK170" i="6"/>
  <c r="BK374" i="6"/>
  <c r="BK369" i="6"/>
  <c r="J338" i="6"/>
  <c r="BK319" i="6"/>
  <c r="BK303" i="6"/>
  <c r="BK284" i="6"/>
  <c r="BK201" i="6"/>
  <c r="J154" i="6"/>
  <c r="BK363" i="6"/>
  <c r="BK344" i="6"/>
  <c r="BK285" i="6"/>
  <c r="BK180" i="6"/>
  <c r="BK337" i="6"/>
  <c r="BK323" i="6"/>
  <c r="J301" i="6"/>
  <c r="BK279" i="6"/>
  <c r="J233" i="6"/>
  <c r="BK214" i="6"/>
  <c r="BK175" i="6"/>
  <c r="J161" i="6"/>
  <c r="BK334" i="6"/>
  <c r="BK310" i="6"/>
  <c r="BK227" i="6"/>
  <c r="BK210" i="6"/>
  <c r="J186" i="6"/>
  <c r="BK150" i="6"/>
  <c r="J336" i="6"/>
  <c r="BK287" i="6"/>
  <c r="J260" i="6"/>
  <c r="BK233" i="6"/>
  <c r="BK173" i="6"/>
  <c r="BK416" i="7"/>
  <c r="J352" i="7"/>
  <c r="J334" i="7"/>
  <c r="BK292" i="7"/>
  <c r="J278" i="7"/>
  <c r="BK128" i="7"/>
  <c r="BK443" i="7"/>
  <c r="J209" i="7"/>
  <c r="BK392" i="7"/>
  <c r="J264" i="7"/>
  <c r="J358" i="7"/>
  <c r="BK275" i="7"/>
  <c r="BK165" i="7"/>
  <c r="J422" i="7"/>
  <c r="J384" i="7"/>
  <c r="J354" i="7"/>
  <c r="J327" i="7"/>
  <c r="J193" i="7"/>
  <c r="BK442" i="7"/>
  <c r="BK391" i="7"/>
  <c r="BK353" i="7"/>
  <c r="BK266" i="7"/>
  <c r="J192" i="7"/>
  <c r="BK310" i="7"/>
  <c r="BK264" i="7"/>
  <c r="J456" i="7"/>
  <c r="J400" i="7"/>
  <c r="J377" i="7"/>
  <c r="BK313" i="7"/>
  <c r="BK183" i="7"/>
  <c r="BK137" i="8"/>
  <c r="BK141" i="8"/>
  <c r="J1689" i="2"/>
  <c r="BK1669" i="2"/>
  <c r="J1651" i="2"/>
  <c r="BK1605" i="2"/>
  <c r="BK1589" i="2"/>
  <c r="J1568" i="2"/>
  <c r="BK1535" i="2"/>
  <c r="J1514" i="2"/>
  <c r="BK1482" i="2"/>
  <c r="J1462" i="2"/>
  <c r="J1451" i="2"/>
  <c r="BK1431" i="2"/>
  <c r="J1414" i="2"/>
  <c r="BK1363" i="2"/>
  <c r="J1328" i="2"/>
  <c r="BK1321" i="2"/>
  <c r="BK1307" i="2"/>
  <c r="BK1271" i="2"/>
  <c r="J1228" i="2"/>
  <c r="BK1204" i="2"/>
  <c r="BK1195" i="2"/>
  <c r="BK1170" i="2"/>
  <c r="BK1116" i="2"/>
  <c r="J1033" i="2"/>
  <c r="J997" i="2"/>
  <c r="J935" i="2"/>
  <c r="BK903" i="2"/>
  <c r="J879" i="2"/>
  <c r="BK857" i="2"/>
  <c r="BK825" i="2"/>
  <c r="J730" i="2"/>
  <c r="BK671" i="2"/>
  <c r="J589" i="2"/>
  <c r="BK465" i="2"/>
  <c r="BK409" i="2"/>
  <c r="BK369" i="2"/>
  <c r="BK296" i="2"/>
  <c r="J249" i="2"/>
  <c r="BK230" i="2"/>
  <c r="BK162" i="2"/>
  <c r="BK1700" i="2"/>
  <c r="BK1129" i="2"/>
  <c r="J1078" i="2"/>
  <c r="J162" i="2"/>
  <c r="BK1135" i="2"/>
  <c r="BK1088" i="2"/>
  <c r="J1041" i="2"/>
  <c r="BK1003" i="2"/>
  <c r="J975" i="2"/>
  <c r="BK954" i="2"/>
  <c r="J933" i="2"/>
  <c r="BK891" i="2"/>
  <c r="J842" i="2"/>
  <c r="J673" i="2"/>
  <c r="BK589" i="2"/>
  <c r="J513" i="2"/>
  <c r="BK491" i="2"/>
  <c r="J469" i="2"/>
  <c r="BK451" i="2"/>
  <c r="BK393" i="2"/>
  <c r="BK347" i="2"/>
  <c r="BK243" i="2"/>
  <c r="BK199" i="2"/>
  <c r="BK171" i="2"/>
  <c r="BK145" i="2"/>
  <c r="J1619" i="2"/>
  <c r="J1606" i="2"/>
  <c r="J1597" i="2"/>
  <c r="BK1581" i="2"/>
  <c r="J1545" i="2"/>
  <c r="J1538" i="2"/>
  <c r="BK1524" i="2"/>
  <c r="J1508" i="2"/>
  <c r="BK1494" i="2"/>
  <c r="BK1473" i="2"/>
  <c r="BK1447" i="2"/>
  <c r="J1425" i="2"/>
  <c r="J1357" i="2"/>
  <c r="BK1319" i="2"/>
  <c r="J1287" i="2"/>
  <c r="BK1276" i="2"/>
  <c r="BK1257" i="2"/>
  <c r="BK1206" i="2"/>
  <c r="BK1184" i="2"/>
  <c r="J1133" i="2"/>
  <c r="BK1092" i="2"/>
  <c r="BK1065" i="2"/>
  <c r="J1009" i="2"/>
  <c r="BK919" i="2"/>
  <c r="J871" i="2"/>
  <c r="J744" i="2"/>
  <c r="BK673" i="2"/>
  <c r="J557" i="2"/>
  <c r="J545" i="2"/>
  <c r="BK494" i="2"/>
  <c r="J450" i="2"/>
  <c r="BK372" i="2"/>
  <c r="J349" i="2"/>
  <c r="J1669" i="2"/>
  <c r="J1621" i="2"/>
  <c r="BK1597" i="2"/>
  <c r="BK1555" i="2"/>
  <c r="BK1538" i="2"/>
  <c r="J1528" i="2"/>
  <c r="J1502" i="2"/>
  <c r="BK1479" i="2"/>
  <c r="BK1461" i="2"/>
  <c r="J1444" i="2"/>
  <c r="J1399" i="2"/>
  <c r="BK1375" i="2"/>
  <c r="J1355" i="2"/>
  <c r="BK1327" i="2"/>
  <c r="J1319" i="2"/>
  <c r="J1300" i="2"/>
  <c r="BK1265" i="2"/>
  <c r="J1259" i="2"/>
  <c r="BK1210" i="2"/>
  <c r="J1197" i="2"/>
  <c r="J1114" i="2"/>
  <c r="BK1067" i="2"/>
  <c r="J989" i="2"/>
  <c r="BK970" i="2"/>
  <c r="BK935" i="2"/>
  <c r="BK863" i="2"/>
  <c r="J655" i="2"/>
  <c r="BK524" i="2"/>
  <c r="BK506" i="2"/>
  <c r="BK477" i="2"/>
  <c r="BK446" i="2"/>
  <c r="BK418" i="2"/>
  <c r="J398" i="2"/>
  <c r="J369" i="2"/>
  <c r="BK249" i="2"/>
  <c r="BK200" i="2"/>
  <c r="J149" i="2"/>
  <c r="J288" i="3"/>
  <c r="J284" i="3"/>
  <c r="BK279" i="3"/>
  <c r="J278" i="3"/>
  <c r="BK276" i="3"/>
  <c r="J272" i="3"/>
  <c r="BK271" i="3"/>
  <c r="J218" i="3"/>
  <c r="BK210" i="3"/>
  <c r="BK185" i="3"/>
  <c r="J283" i="3"/>
  <c r="BK273" i="3"/>
  <c r="BK256" i="3"/>
  <c r="J195" i="3"/>
  <c r="J130" i="3"/>
  <c r="J282" i="3"/>
  <c r="BK265" i="3"/>
  <c r="BK222" i="3"/>
  <c r="BK201" i="3"/>
  <c r="BK191" i="3"/>
  <c r="BK156" i="3"/>
  <c r="BK284" i="3"/>
  <c r="J277" i="3"/>
  <c r="J257" i="3"/>
  <c r="BK228" i="3"/>
  <c r="J202" i="3"/>
  <c r="J186" i="3"/>
  <c r="BK269" i="3"/>
  <c r="BK253" i="3"/>
  <c r="BK239" i="3"/>
  <c r="J274" i="3"/>
  <c r="BK263" i="3"/>
  <c r="BK248" i="3"/>
  <c r="BK233" i="3"/>
  <c r="BK160" i="3"/>
  <c r="J264" i="3"/>
  <c r="J229" i="3"/>
  <c r="J203" i="3"/>
  <c r="J253" i="3"/>
  <c r="J238" i="3"/>
  <c r="BK223" i="3"/>
  <c r="J216" i="3"/>
  <c r="J188" i="3"/>
  <c r="BK238" i="3"/>
  <c r="J222" i="3"/>
  <c r="J199" i="3"/>
  <c r="J174" i="3"/>
  <c r="J247" i="3"/>
  <c r="BK189" i="3"/>
  <c r="J136" i="3"/>
  <c r="BK234" i="3"/>
  <c r="J210" i="3"/>
  <c r="J190" i="3"/>
  <c r="J223" i="3"/>
  <c r="BK216" i="3"/>
  <c r="J233" i="4"/>
  <c r="BK187" i="4"/>
  <c r="J155" i="4"/>
  <c r="J130" i="4"/>
  <c r="J247" i="4"/>
  <c r="BK237" i="4"/>
  <c r="BK228" i="4"/>
  <c r="J217" i="4"/>
  <c r="J263" i="4"/>
  <c r="J241" i="4"/>
  <c r="J227" i="4"/>
  <c r="J219" i="4"/>
  <c r="BK142" i="4"/>
  <c r="J138" i="4"/>
  <c r="BK264" i="4"/>
  <c r="BK239" i="4"/>
  <c r="BK212" i="4"/>
  <c r="BK194" i="4"/>
  <c r="BK165" i="4"/>
  <c r="J147" i="4"/>
  <c r="BK216" i="4"/>
  <c r="BK166" i="4"/>
  <c r="J131" i="4"/>
  <c r="J222" i="4"/>
  <c r="J206" i="4"/>
  <c r="J186" i="4"/>
  <c r="BK144" i="4"/>
  <c r="J256" i="4"/>
  <c r="J242" i="4"/>
  <c r="J228" i="4"/>
  <c r="J231" i="4"/>
  <c r="BK183" i="4"/>
  <c r="BK170" i="4"/>
  <c r="J128" i="4"/>
  <c r="BK178" i="4"/>
  <c r="BK160" i="4"/>
  <c r="BK146" i="4"/>
  <c r="J259" i="4"/>
  <c r="BK244" i="4"/>
  <c r="BK225" i="4"/>
  <c r="J180" i="4"/>
  <c r="J164" i="4"/>
  <c r="BK139" i="4"/>
  <c r="J152" i="5"/>
  <c r="BK169" i="5"/>
  <c r="J149" i="5"/>
  <c r="J127" i="5"/>
  <c r="BK141" i="5"/>
  <c r="J162" i="5"/>
  <c r="BK139" i="5"/>
  <c r="J160" i="5"/>
  <c r="BK153" i="5"/>
  <c r="J136" i="5"/>
  <c r="BK157" i="5"/>
  <c r="BK136" i="5"/>
  <c r="J144" i="5"/>
  <c r="J137" i="5"/>
  <c r="BK133" i="5"/>
  <c r="J132" i="5"/>
  <c r="BK131" i="5"/>
  <c r="BK121" i="5"/>
  <c r="J123" i="5"/>
  <c r="J378" i="6"/>
  <c r="BK353" i="6"/>
  <c r="J343" i="6"/>
  <c r="BK250" i="6"/>
  <c r="J214" i="6"/>
  <c r="J181" i="6"/>
  <c r="J353" i="6"/>
  <c r="BK333" i="6"/>
  <c r="BK286" i="6"/>
  <c r="BK238" i="6"/>
  <c r="BK197" i="6"/>
  <c r="J367" i="6"/>
  <c r="J254" i="6"/>
  <c r="J332" i="6"/>
  <c r="J280" i="6"/>
  <c r="BK268" i="6"/>
  <c r="BK251" i="6"/>
  <c r="J238" i="6"/>
  <c r="BK228" i="6"/>
  <c r="J192" i="6"/>
  <c r="BK164" i="6"/>
  <c r="BK364" i="6"/>
  <c r="BK297" i="6"/>
  <c r="J284" i="6"/>
  <c r="J229" i="6"/>
  <c r="J196" i="6"/>
  <c r="J159" i="6"/>
  <c r="BK380" i="6"/>
  <c r="J370" i="6"/>
  <c r="BK351" i="6"/>
  <c r="J329" i="6"/>
  <c r="BK272" i="6"/>
  <c r="J248" i="6"/>
  <c r="J194" i="6"/>
  <c r="J179" i="6"/>
  <c r="BK368" i="6"/>
  <c r="BK317" i="6"/>
  <c r="BK273" i="6"/>
  <c r="J259" i="6"/>
  <c r="BK249" i="6"/>
  <c r="BK217" i="6"/>
  <c r="BK205" i="6"/>
  <c r="BK172" i="6"/>
  <c r="J375" i="6"/>
  <c r="BK366" i="6"/>
  <c r="BK326" i="6"/>
  <c r="J315" i="6"/>
  <c r="BK301" i="6"/>
  <c r="BK277" i="6"/>
  <c r="BK212" i="6"/>
  <c r="BK182" i="6"/>
  <c r="J376" i="6"/>
  <c r="J348" i="6"/>
  <c r="J290" i="6"/>
  <c r="J197" i="6"/>
  <c r="J333" i="6"/>
  <c r="BK305" i="6"/>
  <c r="J292" i="6"/>
  <c r="BK258" i="6"/>
  <c r="BK222" i="6"/>
  <c r="BK309" i="7"/>
  <c r="J279" i="7"/>
  <c r="J165" i="7"/>
  <c r="BK449" i="7"/>
  <c r="J228" i="7"/>
  <c r="BK430" i="7"/>
  <c r="J359" i="7"/>
  <c r="BK191" i="7"/>
  <c r="J313" i="7"/>
  <c r="J266" i="7"/>
  <c r="BK427" i="7"/>
  <c r="BK377" i="7"/>
  <c r="BK359" i="7"/>
  <c r="BK334" i="7"/>
  <c r="J282" i="7"/>
  <c r="BK403" i="7"/>
  <c r="BK357" i="7"/>
  <c r="J270" i="7"/>
  <c r="J198" i="7"/>
  <c r="J351" i="7"/>
  <c r="J283" i="7"/>
  <c r="J455" i="7"/>
  <c r="J393" i="7"/>
  <c r="BK384" i="7"/>
  <c r="BK335" i="7"/>
  <c r="J274" i="7"/>
  <c r="BK390" i="7"/>
  <c r="BK368" i="7"/>
  <c r="BK331" i="7"/>
  <c r="BK230" i="7"/>
  <c r="J406" i="7"/>
  <c r="J331" i="7"/>
  <c r="BK433" i="7"/>
  <c r="BK371" i="7"/>
  <c r="J323" i="7"/>
  <c r="J288" i="7"/>
  <c r="J246" i="7"/>
  <c r="BK450" i="7"/>
  <c r="J423" i="7"/>
  <c r="J300" i="7"/>
  <c r="J141" i="8"/>
  <c r="J129" i="8"/>
  <c r="J135" i="8"/>
  <c r="BK1694" i="2"/>
  <c r="J1655" i="2"/>
  <c r="BK1606" i="2"/>
  <c r="J1592" i="2"/>
  <c r="J1549" i="2"/>
  <c r="J1521" i="2"/>
  <c r="BK1496" i="2"/>
  <c r="J1484" i="2"/>
  <c r="J1449" i="2"/>
  <c r="BK1389" i="2"/>
  <c r="BK1355" i="2"/>
  <c r="BK1305" i="2"/>
  <c r="BK1259" i="2"/>
  <c r="BK1208" i="2"/>
  <c r="J1188" i="2"/>
  <c r="BK1124" i="2"/>
  <c r="BK1084" i="2"/>
  <c r="J1003" i="2"/>
  <c r="J937" i="2"/>
  <c r="BK898" i="2"/>
  <c r="BK875" i="2"/>
  <c r="J846" i="2"/>
  <c r="BK726" i="2"/>
  <c r="J617" i="2"/>
  <c r="J521" i="2"/>
  <c r="J443" i="2"/>
  <c r="BK396" i="2"/>
  <c r="BK299" i="2"/>
  <c r="J243" i="2"/>
  <c r="J197" i="2"/>
  <c r="BK1676" i="2"/>
  <c r="J1098" i="2"/>
  <c r="J981" i="2"/>
  <c r="BK933" i="2"/>
  <c r="J903" i="2"/>
  <c r="BK842" i="2"/>
  <c r="J815" i="2"/>
  <c r="J726" i="2"/>
  <c r="BK633" i="2"/>
  <c r="BK510" i="2"/>
  <c r="J451" i="2"/>
  <c r="J409" i="2"/>
  <c r="BK389" i="2"/>
  <c r="BK354" i="2"/>
  <c r="BK257" i="2"/>
  <c r="J171" i="2"/>
  <c r="BK285" i="3"/>
  <c r="J248" i="3"/>
  <c r="J212" i="3"/>
  <c r="J197" i="3"/>
  <c r="BK159" i="3"/>
  <c r="J285" i="3"/>
  <c r="BK278" i="3"/>
  <c r="BK232" i="3"/>
  <c r="BK208" i="3"/>
  <c r="J155" i="3"/>
  <c r="BK262" i="3"/>
  <c r="J249" i="3"/>
  <c r="J265" i="3"/>
  <c r="J245" i="3"/>
  <c r="J191" i="3"/>
  <c r="BK241" i="3"/>
  <c r="BK227" i="3"/>
  <c r="J164" i="3"/>
  <c r="J250" i="3"/>
  <c r="BK230" i="3"/>
  <c r="J205" i="3"/>
  <c r="BK260" i="3"/>
  <c r="J235" i="3"/>
  <c r="J204" i="3"/>
  <c r="BK155" i="3"/>
  <c r="J230" i="3"/>
  <c r="BK186" i="3"/>
  <c r="J227" i="3"/>
  <c r="BK204" i="3"/>
  <c r="BK179" i="3"/>
  <c r="BK199" i="3"/>
  <c r="J182" i="4"/>
  <c r="BK258" i="4"/>
  <c r="J243" i="4"/>
  <c r="J232" i="4"/>
  <c r="J188" i="4"/>
  <c r="J265" i="4"/>
  <c r="BK245" i="4"/>
  <c r="J202" i="4"/>
  <c r="BK176" i="4"/>
  <c r="BK129" i="4"/>
  <c r="BK171" i="4"/>
  <c r="BK260" i="4"/>
  <c r="BK205" i="4"/>
  <c r="BK152" i="4"/>
  <c r="BK203" i="4"/>
  <c r="BK172" i="4"/>
  <c r="J266" i="4"/>
  <c r="J252" i="4"/>
  <c r="J230" i="4"/>
  <c r="J212" i="4"/>
  <c r="J177" i="4"/>
  <c r="J142" i="4"/>
  <c r="J170" i="4"/>
  <c r="BK154" i="4"/>
  <c r="BK250" i="4"/>
  <c r="J224" i="4"/>
  <c r="J179" i="4"/>
  <c r="J148" i="4"/>
  <c r="J154" i="5"/>
  <c r="J166" i="5"/>
  <c r="J129" i="5"/>
  <c r="BK148" i="5"/>
  <c r="BK165" i="5"/>
  <c r="J170" i="5"/>
  <c r="BK384" i="6"/>
  <c r="BK315" i="6"/>
  <c r="J240" i="6"/>
  <c r="BK232" i="6"/>
  <c r="J177" i="6"/>
  <c r="BK271" i="6"/>
  <c r="BK149" i="6"/>
  <c r="J309" i="6"/>
  <c r="BK274" i="6"/>
  <c r="J249" i="6"/>
  <c r="BK229" i="6"/>
  <c r="BK171" i="6"/>
  <c r="BK162" i="6"/>
  <c r="J369" i="6"/>
  <c r="J321" i="6"/>
  <c r="BK306" i="6"/>
  <c r="BK289" i="6"/>
  <c r="J221" i="6"/>
  <c r="J172" i="6"/>
  <c r="BK383" i="6"/>
  <c r="BK376" i="6"/>
  <c r="J356" i="6"/>
  <c r="J295" i="6"/>
  <c r="BK257" i="6"/>
  <c r="J215" i="6"/>
  <c r="J182" i="6"/>
  <c r="J156" i="6"/>
  <c r="J385" i="6"/>
  <c r="J335" i="6"/>
  <c r="J265" i="6"/>
  <c r="BK252" i="6"/>
  <c r="J219" i="6"/>
  <c r="J195" i="6"/>
  <c r="BK168" i="6"/>
  <c r="J224" i="6"/>
  <c r="BK189" i="6"/>
  <c r="J345" i="6"/>
  <c r="BK313" i="6"/>
  <c r="BK239" i="6"/>
  <c r="J152" i="6"/>
  <c r="BK311" i="6"/>
  <c r="BK235" i="6"/>
  <c r="J200" i="6"/>
  <c r="J409" i="7"/>
  <c r="J350" i="7"/>
  <c r="J304" i="7"/>
  <c r="BK209" i="7"/>
  <c r="BK193" i="7"/>
  <c r="BK327" i="7"/>
  <c r="J453" i="7"/>
  <c r="J295" i="7"/>
  <c r="J452" i="7"/>
  <c r="J392" i="7"/>
  <c r="BK356" i="7"/>
  <c r="J309" i="7"/>
  <c r="BK198" i="7"/>
  <c r="J430" i="7"/>
  <c r="BK389" i="7"/>
  <c r="BK330" i="7"/>
  <c r="BK246" i="7"/>
  <c r="J342" i="7"/>
  <c r="BK291" i="7"/>
  <c r="J152" i="7"/>
  <c r="J427" i="7"/>
  <c r="BK317" i="7"/>
  <c r="BK204" i="7"/>
  <c r="BK135" i="8"/>
  <c r="J139" i="8"/>
  <c r="J131" i="8"/>
  <c r="BK1506" i="2"/>
  <c r="J1464" i="2"/>
  <c r="J1442" i="2"/>
  <c r="BK1418" i="2"/>
  <c r="BK1377" i="2"/>
  <c r="J1347" i="2"/>
  <c r="J1265" i="2"/>
  <c r="BK1214" i="2"/>
  <c r="J1196" i="2"/>
  <c r="BK1131" i="2"/>
  <c r="J1104" i="2"/>
  <c r="J1088" i="2"/>
  <c r="J1005" i="2"/>
  <c r="J942" i="2"/>
  <c r="BK896" i="2"/>
  <c r="J827" i="2"/>
  <c r="BK724" i="2"/>
  <c r="J615" i="2"/>
  <c r="BK515" i="2"/>
  <c r="J446" i="2"/>
  <c r="J371" i="2"/>
  <c r="J347" i="2"/>
  <c r="J257" i="2"/>
  <c r="BK236" i="2"/>
  <c r="BK160" i="2"/>
  <c r="BK1138" i="2"/>
  <c r="J1086" i="2"/>
  <c r="J1039" i="2"/>
  <c r="J949" i="2"/>
  <c r="BK917" i="2"/>
  <c r="J887" i="2"/>
  <c r="BK817" i="2"/>
  <c r="BK786" i="2"/>
  <c r="J694" i="2"/>
  <c r="J631" i="2"/>
  <c r="BK531" i="2"/>
  <c r="BK498" i="2"/>
  <c r="BK461" i="2"/>
  <c r="BK420" i="2"/>
  <c r="BK402" i="2"/>
  <c r="J385" i="2"/>
  <c r="J328" i="2"/>
  <c r="BK245" i="2"/>
  <c r="J196" i="2"/>
  <c r="BK1678" i="2"/>
  <c r="J1122" i="2"/>
  <c r="J1067" i="2"/>
  <c r="BK1014" i="2"/>
  <c r="BK978" i="2"/>
  <c r="BK953" i="2"/>
  <c r="J917" i="2"/>
  <c r="J896" i="2"/>
  <c r="BK885" i="2"/>
  <c r="J806" i="2"/>
  <c r="BK631" i="2"/>
  <c r="J571" i="2"/>
  <c r="J465" i="2"/>
  <c r="BK437" i="2"/>
  <c r="BK394" i="2"/>
  <c r="BK346" i="2"/>
  <c r="BK233" i="2"/>
  <c r="BK197" i="2"/>
  <c r="J148" i="2"/>
  <c r="BK1689" i="2"/>
  <c r="J1647" i="2"/>
  <c r="BK1603" i="2"/>
  <c r="J1589" i="2"/>
  <c r="J1553" i="2"/>
  <c r="BK1543" i="2"/>
  <c r="BK1526" i="2"/>
  <c r="J1522" i="2"/>
  <c r="J1496" i="2"/>
  <c r="J1479" i="2"/>
  <c r="BK1455" i="2"/>
  <c r="J1418" i="2"/>
  <c r="BK1360" i="2"/>
  <c r="BK1323" i="2"/>
  <c r="J1282" i="2"/>
  <c r="BK1228" i="2"/>
  <c r="J1210" i="2"/>
  <c r="J1186" i="2"/>
  <c r="J1135" i="2"/>
  <c r="J1116" i="2"/>
  <c r="J1060" i="2"/>
  <c r="BK1005" i="2"/>
  <c r="J970" i="2"/>
  <c r="BK931" i="2"/>
  <c r="BK907" i="2"/>
  <c r="J841" i="2"/>
  <c r="J698" i="2"/>
  <c r="BK512" i="2"/>
  <c r="J455" i="2"/>
  <c r="BK383" i="2"/>
  <c r="J366" i="2"/>
  <c r="J241" i="2"/>
  <c r="BK193" i="2"/>
  <c r="BK148" i="2"/>
  <c r="BK1647" i="2"/>
  <c r="BK1599" i="2"/>
  <c r="BK1575" i="2"/>
  <c r="BK1545" i="2"/>
  <c r="J1524" i="2"/>
  <c r="BK1508" i="2"/>
  <c r="BK1475" i="2"/>
  <c r="J1455" i="2"/>
  <c r="BK1442" i="2"/>
  <c r="BK1399" i="2"/>
  <c r="J1384" i="2"/>
  <c r="J1363" i="2"/>
  <c r="J1321" i="2"/>
  <c r="J1305" i="2"/>
  <c r="BK1291" i="2"/>
  <c r="BK1269" i="2"/>
  <c r="BK1261" i="2"/>
  <c r="J1201" i="2"/>
  <c r="J1195" i="2"/>
  <c r="J1127" i="2"/>
  <c r="J1045" i="2"/>
  <c r="BK1007" i="2"/>
  <c r="J969" i="2"/>
  <c r="J915" i="2"/>
  <c r="BK829" i="2"/>
  <c r="J553" i="2"/>
  <c r="BK513" i="2"/>
  <c r="BK502" i="2"/>
  <c r="J458" i="2"/>
  <c r="BK439" i="2"/>
  <c r="BK415" i="2"/>
  <c r="BK371" i="2"/>
  <c r="J267" i="2"/>
  <c r="J198" i="2"/>
  <c r="J207" i="4"/>
  <c r="J205" i="4"/>
  <c r="J197" i="4"/>
  <c r="J195" i="4"/>
  <c r="J193" i="4"/>
  <c r="BK173" i="4"/>
  <c r="J158" i="4"/>
  <c r="J153" i="4"/>
  <c r="J144" i="4"/>
  <c r="BK263" i="4"/>
  <c r="BK251" i="4"/>
  <c r="J248" i="4"/>
  <c r="J174" i="4"/>
  <c r="J166" i="4"/>
  <c r="BK265" i="4"/>
  <c r="J257" i="4"/>
  <c r="J239" i="4"/>
  <c r="BK223" i="4"/>
  <c r="J165" i="4"/>
  <c r="J137" i="4"/>
  <c r="BK262" i="4"/>
  <c r="BK226" i="4"/>
  <c r="J221" i="4"/>
  <c r="J172" i="4"/>
  <c r="BK153" i="4"/>
  <c r="BK201" i="4"/>
  <c r="J168" i="4"/>
  <c r="BK155" i="4"/>
  <c r="J262" i="4"/>
  <c r="J246" i="4"/>
  <c r="BK242" i="4"/>
  <c r="BK221" i="4"/>
  <c r="BK182" i="4"/>
  <c r="BK162" i="4"/>
  <c r="BK131" i="4"/>
  <c r="BK160" i="5"/>
  <c r="BK132" i="5"/>
  <c r="BK140" i="5"/>
  <c r="BK385" i="6"/>
  <c r="J351" i="6"/>
  <c r="BK332" i="6"/>
  <c r="J253" i="6"/>
  <c r="BK221" i="6"/>
  <c r="BK204" i="6"/>
  <c r="BK387" i="6"/>
  <c r="BK336" i="6"/>
  <c r="J307" i="6"/>
  <c r="BK185" i="6"/>
  <c r="J366" i="6"/>
  <c r="J320" i="6"/>
  <c r="BK193" i="6"/>
  <c r="J312" i="6"/>
  <c r="J278" i="6"/>
  <c r="BK253" i="6"/>
  <c r="J237" i="6"/>
  <c r="BK199" i="6"/>
  <c r="J166" i="6"/>
  <c r="J381" i="6"/>
  <c r="J349" i="6"/>
  <c r="BK309" i="6"/>
  <c r="J293" i="6"/>
  <c r="BK230" i="6"/>
  <c r="J191" i="6"/>
  <c r="BK163" i="6"/>
  <c r="J382" i="6"/>
  <c r="BK371" i="6"/>
  <c r="BK342" i="6"/>
  <c r="BK281" i="6"/>
  <c r="J268" i="6"/>
  <c r="BK241" i="6"/>
  <c r="J185" i="6"/>
  <c r="J178" i="6"/>
  <c r="J151" i="6"/>
  <c r="BK367" i="6"/>
  <c r="BK328" i="6"/>
  <c r="J300" i="6"/>
  <c r="J274" i="6"/>
  <c r="J258" i="6"/>
  <c r="J210" i="6"/>
  <c r="BK187" i="6"/>
  <c r="BK378" i="6"/>
  <c r="J373" i="6"/>
  <c r="BK340" i="6"/>
  <c r="BK321" i="6"/>
  <c r="BK307" i="6"/>
  <c r="J296" i="6"/>
  <c r="J261" i="6"/>
  <c r="BK208" i="6"/>
  <c r="J163" i="6"/>
  <c r="BK381" i="6"/>
  <c r="BK361" i="6"/>
  <c r="BK341" i="6"/>
  <c r="J282" i="6"/>
  <c r="BK165" i="6"/>
  <c r="J326" i="6"/>
  <c r="J289" i="6"/>
  <c r="BK215" i="6"/>
  <c r="J174" i="6"/>
  <c r="BK156" i="6"/>
  <c r="BK312" i="6"/>
  <c r="BK290" i="6"/>
  <c r="BK224" i="6"/>
  <c r="J202" i="6"/>
  <c r="BK160" i="6"/>
  <c r="BK357" i="6"/>
  <c r="BK316" i="6"/>
  <c r="J285" i="6"/>
  <c r="J250" i="6"/>
  <c r="J228" i="6"/>
  <c r="J171" i="6"/>
  <c r="BK387" i="7"/>
  <c r="J349" i="7"/>
  <c r="BK314" i="7"/>
  <c r="J287" i="7"/>
  <c r="BK255" i="7"/>
  <c r="BK455" i="7"/>
  <c r="J353" i="7"/>
  <c r="J443" i="7"/>
  <c r="J335" i="7"/>
  <c r="J255" i="7"/>
  <c r="J356" i="7"/>
  <c r="J271" i="7"/>
  <c r="BK431" i="7"/>
  <c r="J368" i="7"/>
  <c r="J338" i="7"/>
  <c r="BK279" i="7"/>
  <c r="BK445" i="7"/>
  <c r="BK400" i="7"/>
  <c r="BK365" i="7"/>
  <c r="BK320" i="7"/>
  <c r="BK214" i="7"/>
  <c r="BK419" i="7"/>
  <c r="BK304" i="7"/>
  <c r="BK219" i="7"/>
  <c r="BK409" i="7"/>
  <c r="J390" i="7"/>
  <c r="BK338" i="7"/>
  <c r="J303" i="7"/>
  <c r="J388" i="7"/>
  <c r="J371" i="7"/>
  <c r="BK345" i="7"/>
  <c r="BK295" i="7"/>
  <c r="J416" i="7"/>
  <c r="BK362" i="7"/>
  <c r="J442" i="7"/>
  <c r="BK383" i="7"/>
  <c r="BK351" i="7"/>
  <c r="BK287" i="7"/>
  <c r="BK134" i="7"/>
  <c r="J433" i="7"/>
  <c r="BK397" i="7"/>
  <c r="BK139" i="8"/>
  <c r="J143" i="8"/>
  <c r="J133" i="8"/>
  <c r="J1671" i="2"/>
  <c r="J1659" i="2"/>
  <c r="J1599" i="2"/>
  <c r="J1581" i="2"/>
  <c r="BK1547" i="2"/>
  <c r="BK1528" i="2"/>
  <c r="BK1504" i="2"/>
  <c r="J1475" i="2"/>
  <c r="BK1444" i="2"/>
  <c r="J1370" i="2"/>
  <c r="J1325" i="2"/>
  <c r="BK1253" i="2"/>
  <c r="BK1199" i="2"/>
  <c r="J1138" i="2"/>
  <c r="J1118" i="2"/>
  <c r="BK1039" i="2"/>
  <c r="BK975" i="2"/>
  <c r="BK915" i="2"/>
  <c r="J891" i="2"/>
  <c r="J863" i="2"/>
  <c r="J817" i="2"/>
  <c r="J696" i="2"/>
  <c r="BK553" i="2"/>
  <c r="J479" i="2"/>
  <c r="BK422" i="2"/>
  <c r="J374" i="2"/>
  <c r="BK328" i="2"/>
  <c r="J254" i="2"/>
  <c r="BK221" i="2"/>
  <c r="BK146" i="2"/>
  <c r="BK1114" i="2"/>
  <c r="BK1071" i="2"/>
  <c r="J973" i="2"/>
  <c r="J931" i="2"/>
  <c r="BK895" i="2"/>
  <c r="BK827" i="2"/>
  <c r="J700" i="2"/>
  <c r="BK615" i="2"/>
  <c r="J508" i="2"/>
  <c r="BK460" i="2"/>
  <c r="J422" i="2"/>
  <c r="J396" i="2"/>
  <c r="J381" i="2"/>
  <c r="J299" i="2"/>
  <c r="J230" i="2"/>
  <c r="J147" i="2"/>
  <c r="J1124" i="2"/>
  <c r="J1071" i="2"/>
  <c r="BK1024" i="2"/>
  <c r="J985" i="2"/>
  <c r="J965" i="2"/>
  <c r="BK911" i="2"/>
  <c r="BK887" i="2"/>
  <c r="J831" i="2"/>
  <c r="BK659" i="2"/>
  <c r="J506" i="2"/>
  <c r="BK486" i="2"/>
  <c r="BK455" i="2"/>
  <c r="J406" i="2"/>
  <c r="J279" i="2"/>
  <c r="J201" i="2"/>
  <c r="J156" i="2"/>
  <c r="BK1621" i="2"/>
  <c r="J1595" i="2"/>
  <c r="J1555" i="2"/>
  <c r="J1539" i="2"/>
  <c r="BK1521" i="2"/>
  <c r="BK1484" i="2"/>
  <c r="J1461" i="2"/>
  <c r="BK1384" i="2"/>
  <c r="BK1347" i="2"/>
  <c r="J1307" i="2"/>
  <c r="J1271" i="2"/>
  <c r="BK1224" i="2"/>
  <c r="J1148" i="2"/>
  <c r="BK1090" i="2"/>
  <c r="BK1041" i="2"/>
  <c r="BK972" i="2"/>
  <c r="J953" i="2"/>
  <c r="BK900" i="2"/>
  <c r="BK700" i="2"/>
  <c r="J633" i="2"/>
  <c r="J527" i="2"/>
  <c r="J476" i="2"/>
  <c r="J394" i="2"/>
  <c r="J245" i="2"/>
  <c r="BK201" i="2"/>
  <c r="J1664" i="2"/>
  <c r="BK1617" i="2"/>
  <c r="BK1568" i="2"/>
  <c r="BK1532" i="2"/>
  <c r="J1494" i="2"/>
  <c r="J1473" i="2"/>
  <c r="BK1449" i="2"/>
  <c r="J1389" i="2"/>
  <c r="BK1357" i="2"/>
  <c r="BK1325" i="2"/>
  <c r="J1309" i="2"/>
  <c r="J1276" i="2"/>
  <c r="BK1212" i="2"/>
  <c r="BK1196" i="2"/>
  <c r="J1131" i="2"/>
  <c r="BK1060" i="2"/>
  <c r="BK973" i="2"/>
  <c r="J945" i="2"/>
  <c r="BK819" i="2"/>
  <c r="BK555" i="2"/>
  <c r="BK518" i="2"/>
  <c r="J491" i="2"/>
  <c r="J416" i="2"/>
  <c r="BK385" i="2"/>
  <c r="BK279" i="2"/>
  <c r="J199" i="2"/>
  <c r="J132" i="4"/>
  <c r="BK236" i="4"/>
  <c r="BK197" i="4"/>
  <c r="BK141" i="4"/>
  <c r="J187" i="4"/>
  <c r="BK132" i="4"/>
  <c r="BK215" i="4"/>
  <c r="BK202" i="4"/>
  <c r="BK214" i="4"/>
  <c r="J201" i="4"/>
  <c r="BK147" i="4"/>
  <c r="J264" i="4"/>
  <c r="BK249" i="4"/>
  <c r="BK229" i="4"/>
  <c r="J216" i="4"/>
  <c r="J192" i="4"/>
  <c r="BK143" i="4"/>
  <c r="BK210" i="4"/>
  <c r="BK169" i="4"/>
  <c r="J156" i="4"/>
  <c r="BK134" i="4"/>
  <c r="BK243" i="4"/>
  <c r="BK193" i="4"/>
  <c r="J173" i="4"/>
  <c r="J151" i="4"/>
  <c r="J126" i="4"/>
  <c r="J150" i="5"/>
  <c r="BK154" i="5"/>
  <c r="J133" i="5"/>
  <c r="J138" i="5"/>
  <c r="BK172" i="5"/>
  <c r="BK164" i="5"/>
  <c r="BK338" i="6"/>
  <c r="J308" i="6"/>
  <c r="BK237" i="6"/>
  <c r="BK179" i="6"/>
  <c r="J362" i="6"/>
  <c r="BK245" i="6"/>
  <c r="J325" i="6"/>
  <c r="BK292" i="6"/>
  <c r="BK358" i="6"/>
  <c r="J347" i="6"/>
  <c r="J328" i="6"/>
  <c r="J316" i="6"/>
  <c r="BK291" i="6"/>
  <c r="J271" i="6"/>
  <c r="BK202" i="6"/>
  <c r="J368" i="6"/>
  <c r="BK345" i="6"/>
  <c r="BK248" i="6"/>
  <c r="J225" i="6"/>
  <c r="J168" i="6"/>
  <c r="BK380" i="7"/>
  <c r="J310" i="7"/>
  <c r="BK270" i="7"/>
  <c r="J134" i="7"/>
  <c r="BK374" i="7"/>
  <c r="BK456" i="7"/>
  <c r="BK267" i="7"/>
  <c r="BK446" i="7"/>
  <c r="BK307" i="7"/>
  <c r="J450" i="7"/>
  <c r="J397" i="7"/>
  <c r="BK386" i="7"/>
  <c r="J357" i="7"/>
  <c r="J308" i="7"/>
  <c r="J424" i="7"/>
  <c r="BK342" i="7"/>
  <c r="J386" i="7"/>
  <c r="BK1680" i="2"/>
  <c r="J1613" i="2"/>
  <c r="J1583" i="2"/>
  <c r="BK1553" i="2"/>
  <c r="J1532" i="2"/>
  <c r="BK1500" i="2"/>
  <c r="J1480" i="2"/>
  <c r="BK1440" i="2"/>
  <c r="J1394" i="2"/>
  <c r="BK1332" i="2"/>
  <c r="BK1311" i="2"/>
  <c r="J1291" i="2"/>
  <c r="J1257" i="2"/>
  <c r="J1206" i="2"/>
  <c r="BK1190" i="2"/>
  <c r="J1129" i="2"/>
  <c r="BK1098" i="2"/>
  <c r="BK981" i="2"/>
  <c r="BK929" i="2"/>
  <c r="J895" i="2"/>
  <c r="BK841" i="2"/>
  <c r="BK806" i="2"/>
  <c r="BK661" i="2"/>
  <c r="J494" i="2"/>
  <c r="BK412" i="2"/>
  <c r="BK366" i="2"/>
  <c r="BK267" i="2"/>
  <c r="BK241" i="2"/>
  <c r="BK211" i="2"/>
  <c r="J1678" i="2"/>
  <c r="J1094" i="2"/>
  <c r="BK1026" i="2"/>
  <c r="BK937" i="2"/>
  <c r="J898" i="2"/>
  <c r="BK831" i="2"/>
  <c r="J793" i="2"/>
  <c r="BK696" i="2"/>
  <c r="BK571" i="2"/>
  <c r="BK504" i="2"/>
  <c r="J437" i="2"/>
  <c r="BK416" i="2"/>
  <c r="J393" i="2"/>
  <c r="BK349" i="2"/>
  <c r="J211" i="2"/>
  <c r="J1092" i="2"/>
  <c r="J1026" i="2"/>
  <c r="J999" i="2"/>
  <c r="BK969" i="2"/>
  <c r="BK909" i="2"/>
  <c r="BK879" i="2"/>
  <c r="J671" i="2"/>
  <c r="J531" i="2"/>
  <c r="J487" i="2"/>
  <c r="BK458" i="2"/>
  <c r="BK379" i="2"/>
  <c r="J246" i="2"/>
  <c r="J221" i="2"/>
  <c r="BK196" i="2"/>
  <c r="J1694" i="2"/>
  <c r="BK1610" i="2"/>
  <c r="BK1583" i="2"/>
  <c r="J1547" i="2"/>
  <c r="J1533" i="2"/>
  <c r="J1500" i="2"/>
  <c r="BK1468" i="2"/>
  <c r="J1438" i="2"/>
  <c r="J1365" i="2"/>
  <c r="BK1309" i="2"/>
  <c r="BK1282" i="2"/>
  <c r="BK1263" i="2"/>
  <c r="J1212" i="2"/>
  <c r="BK1177" i="2"/>
  <c r="J1120" i="2"/>
  <c r="BK1078" i="2"/>
  <c r="J1024" i="2"/>
  <c r="BK989" i="2"/>
  <c r="BK942" i="2"/>
  <c r="J875" i="2"/>
  <c r="J819" i="2"/>
  <c r="J661" i="2"/>
  <c r="J502" i="2"/>
  <c r="J418" i="2"/>
  <c r="BK406" i="2"/>
  <c r="J346" i="2"/>
  <c r="J236" i="2"/>
  <c r="BK156" i="2"/>
  <c r="BK1651" i="2"/>
  <c r="J1605" i="2"/>
  <c r="J1551" i="2"/>
  <c r="J1536" i="2"/>
  <c r="J1506" i="2"/>
  <c r="J1482" i="2"/>
  <c r="BK1464" i="2"/>
  <c r="BK1438" i="2"/>
  <c r="BK1394" i="2"/>
  <c r="BK1365" i="2"/>
  <c r="J1332" i="2"/>
  <c r="J1311" i="2"/>
  <c r="BK1287" i="2"/>
  <c r="J1224" i="2"/>
  <c r="J1204" i="2"/>
  <c r="J1184" i="2"/>
  <c r="BK1094" i="2"/>
  <c r="J1014" i="2"/>
  <c r="BK965" i="2"/>
  <c r="J905" i="2"/>
  <c r="J782" i="2"/>
  <c r="BK545" i="2"/>
  <c r="J510" i="2"/>
  <c r="J463" i="2"/>
  <c r="BK443" i="2"/>
  <c r="J389" i="2"/>
  <c r="J354" i="2"/>
  <c r="J244" i="2"/>
  <c r="J145" i="2"/>
  <c r="J287" i="3"/>
  <c r="BK282" i="3"/>
  <c r="BK277" i="3"/>
  <c r="J273" i="3"/>
  <c r="BK219" i="3"/>
  <c r="BK214" i="3"/>
  <c r="BK207" i="3"/>
  <c r="J179" i="3"/>
  <c r="J275" i="3"/>
  <c r="J255" i="3"/>
  <c r="BK136" i="3"/>
  <c r="BK283" i="3"/>
  <c r="J225" i="3"/>
  <c r="BK205" i="3"/>
  <c r="J175" i="3"/>
  <c r="J152" i="3"/>
  <c r="BK280" i="3"/>
  <c r="J276" i="3"/>
  <c r="BK251" i="3"/>
  <c r="BK212" i="3"/>
  <c r="J185" i="3"/>
  <c r="J270" i="3"/>
  <c r="J244" i="3"/>
  <c r="J224" i="3"/>
  <c r="BK261" i="3"/>
  <c r="J236" i="3"/>
  <c r="J271" i="3"/>
  <c r="J233" i="3"/>
  <c r="BK220" i="3"/>
  <c r="BK266" i="3"/>
  <c r="BK243" i="3"/>
  <c r="J221" i="3"/>
  <c r="J189" i="3"/>
  <c r="BK259" i="3"/>
  <c r="BK229" i="3"/>
  <c r="BK206" i="3"/>
  <c r="BK187" i="3"/>
  <c r="J254" i="3"/>
  <c r="BK213" i="3"/>
  <c r="J146" i="3"/>
  <c r="J240" i="3"/>
  <c r="BK195" i="3"/>
  <c r="J238" i="4"/>
  <c r="J200" i="4"/>
  <c r="BK196" i="4"/>
  <c r="J194" i="4"/>
  <c r="BK181" i="4"/>
  <c r="BK156" i="4"/>
  <c r="J150" i="4"/>
  <c r="J143" i="4"/>
  <c r="J255" i="4"/>
  <c r="J249" i="4"/>
  <c r="J176" i="4"/>
  <c r="J163" i="4"/>
  <c r="J260" i="4"/>
  <c r="BK240" i="4"/>
  <c r="BK224" i="4"/>
  <c r="J140" i="4"/>
  <c r="J129" i="4"/>
  <c r="BK233" i="4"/>
  <c r="BK204" i="4"/>
  <c r="J175" i="4"/>
  <c r="J190" i="4"/>
  <c r="BK138" i="4"/>
  <c r="BK206" i="4"/>
  <c r="BK211" i="4"/>
  <c r="BK189" i="4"/>
  <c r="J146" i="4"/>
  <c r="BK257" i="4"/>
  <c r="J234" i="4"/>
  <c r="BK219" i="4"/>
  <c r="BK180" i="4"/>
  <c r="BK157" i="4"/>
  <c r="J203" i="4"/>
  <c r="J161" i="4"/>
  <c r="J127" i="4"/>
  <c r="BK248" i="4"/>
  <c r="BK231" i="4"/>
  <c r="BK190" i="4"/>
  <c r="BK161" i="4"/>
  <c r="BK127" i="4"/>
  <c r="BK171" i="5"/>
  <c r="BK152" i="5"/>
  <c r="BK122" i="5"/>
  <c r="J134" i="5"/>
  <c r="BK166" i="5"/>
  <c r="BK146" i="5"/>
  <c r="BK158" i="5"/>
  <c r="J146" i="5"/>
  <c r="J140" i="5"/>
  <c r="J147" i="5"/>
  <c r="J141" i="5"/>
  <c r="BK127" i="5"/>
  <c r="BK135" i="5"/>
  <c r="J125" i="5"/>
  <c r="J384" i="6"/>
  <c r="BK350" i="6"/>
  <c r="BK302" i="6"/>
  <c r="J232" i="6"/>
  <c r="J180" i="6"/>
  <c r="BK322" i="6"/>
  <c r="J257" i="6"/>
  <c r="BK191" i="6"/>
  <c r="BK178" i="6"/>
  <c r="BK325" i="6"/>
  <c r="BK166" i="6"/>
  <c r="BK293" i="6"/>
  <c r="J255" i="6"/>
  <c r="J242" i="6"/>
  <c r="BK223" i="6"/>
  <c r="J176" i="6"/>
  <c r="BK152" i="6"/>
  <c r="J350" i="6"/>
  <c r="J310" i="6"/>
  <c r="BK295" i="6"/>
  <c r="BK236" i="6"/>
  <c r="J175" i="6"/>
  <c r="BK391" i="6"/>
  <c r="J374" i="6"/>
  <c r="BK348" i="6"/>
  <c r="J291" i="6"/>
  <c r="BK246" i="6"/>
  <c r="BK213" i="6"/>
  <c r="BK177" i="6"/>
  <c r="BK392" i="6"/>
  <c r="BK261" i="6"/>
  <c r="J244" i="6"/>
  <c r="BK194" i="6"/>
  <c r="BK240" i="6"/>
  <c r="J207" i="6"/>
  <c r="BK167" i="6"/>
  <c r="J314" i="6"/>
  <c r="BK265" i="6"/>
  <c r="J189" i="6"/>
  <c r="BK356" i="6"/>
  <c r="J281" i="6"/>
  <c r="BK234" i="6"/>
  <c r="BK184" i="6"/>
  <c r="J419" i="7"/>
  <c r="BK339" i="7"/>
  <c r="BK283" i="7"/>
  <c r="BK354" i="7"/>
  <c r="J204" i="7"/>
  <c r="BK385" i="7"/>
  <c r="J296" i="7"/>
  <c r="J426" i="7"/>
  <c r="J389" i="7"/>
  <c r="J355" i="7"/>
  <c r="BK271" i="7"/>
  <c r="J387" i="7"/>
  <c r="BK348" i="7"/>
  <c r="BK303" i="7"/>
  <c r="J396" i="7"/>
  <c r="J339" i="7"/>
  <c r="J428" i="7"/>
  <c r="BK355" i="7"/>
  <c r="BK282" i="7"/>
  <c r="BK452" i="7"/>
  <c r="BK426" i="7"/>
  <c r="J314" i="7"/>
  <c r="J145" i="8"/>
  <c r="BK145" i="8"/>
  <c r="J1680" i="2"/>
  <c r="J1657" i="2"/>
  <c r="J1603" i="2"/>
  <c r="J1585" i="2"/>
  <c r="BK1539" i="2"/>
  <c r="J1526" i="2"/>
  <c r="BK1502" i="2"/>
  <c r="J1486" i="2"/>
  <c r="BK1459" i="2"/>
  <c r="BK1433" i="2"/>
  <c r="BK1316" i="2"/>
  <c r="BK1295" i="2"/>
  <c r="BK1226" i="2"/>
  <c r="BK1148" i="2"/>
  <c r="BK1101" i="2"/>
  <c r="BK1018" i="2"/>
  <c r="BK967" i="2"/>
  <c r="J911" i="2"/>
  <c r="BK871" i="2"/>
  <c r="J837" i="2"/>
  <c r="BK793" i="2"/>
  <c r="BK694" i="2"/>
  <c r="BK527" i="2"/>
  <c r="J461" i="2"/>
  <c r="BK398" i="2"/>
  <c r="BK351" i="2"/>
  <c r="BK295" i="2"/>
  <c r="BK240" i="2"/>
  <c r="J164" i="2"/>
  <c r="J1676" i="2"/>
  <c r="J1107" i="2"/>
  <c r="BK999" i="2"/>
  <c r="BK939" i="2"/>
  <c r="J929" i="2"/>
  <c r="J885" i="2"/>
  <c r="J825" i="2"/>
  <c r="BK730" i="2"/>
  <c r="BK698" i="2"/>
  <c r="BK557" i="2"/>
  <c r="J477" i="2"/>
  <c r="J439" i="2"/>
  <c r="J407" i="2"/>
  <c r="J383" i="2"/>
  <c r="J295" i="2"/>
  <c r="J151" i="2"/>
  <c r="BK1127" i="2"/>
  <c r="J1096" i="2"/>
  <c r="J1065" i="2"/>
  <c r="BK1009" i="2"/>
  <c r="J993" i="2"/>
  <c r="J967" i="2"/>
  <c r="J919" i="2"/>
  <c r="BK893" i="2"/>
  <c r="BK846" i="2"/>
  <c r="J724" i="2"/>
  <c r="J585" i="2"/>
  <c r="J504" i="2"/>
  <c r="J486" i="2"/>
  <c r="BK407" i="2"/>
  <c r="J372" i="2"/>
  <c r="J240" i="2"/>
  <c r="J193" i="2"/>
  <c r="AS94" i="1"/>
  <c r="J1504" i="2"/>
  <c r="BK1462" i="2"/>
  <c r="J1440" i="2"/>
  <c r="BK1382" i="2"/>
  <c r="BK1351" i="2"/>
  <c r="BK1328" i="2"/>
  <c r="BK1293" i="2"/>
  <c r="J1280" i="2"/>
  <c r="BK1241" i="2"/>
  <c r="J1226" i="2"/>
  <c r="BK1188" i="2"/>
  <c r="J1170" i="2"/>
  <c r="BK1118" i="2"/>
  <c r="BK1086" i="2"/>
  <c r="J1018" i="2"/>
  <c r="J978" i="2"/>
  <c r="BK949" i="2"/>
  <c r="J913" i="2"/>
  <c r="J857" i="2"/>
  <c r="J829" i="2"/>
  <c r="J659" i="2"/>
  <c r="J555" i="2"/>
  <c r="J515" i="2"/>
  <c r="BK487" i="2"/>
  <c r="J415" i="2"/>
  <c r="BK374" i="2"/>
  <c r="BK244" i="2"/>
  <c r="BK202" i="2"/>
  <c r="BK164" i="2"/>
  <c r="BK1659" i="2"/>
  <c r="BK1655" i="2"/>
  <c r="J1610" i="2"/>
  <c r="BK1585" i="2"/>
  <c r="BK1549" i="2"/>
  <c r="BK1533" i="2"/>
  <c r="BK1522" i="2"/>
  <c r="BK1486" i="2"/>
  <c r="J1471" i="2"/>
  <c r="J1459" i="2"/>
  <c r="J1447" i="2"/>
  <c r="J1433" i="2"/>
  <c r="J1382" i="2"/>
  <c r="J1360" i="2"/>
  <c r="J1351" i="2"/>
  <c r="J1323" i="2"/>
  <c r="J1316" i="2"/>
  <c r="J1295" i="2"/>
  <c r="BK1280" i="2"/>
  <c r="J1263" i="2"/>
  <c r="J1214" i="2"/>
  <c r="J1199" i="2"/>
  <c r="J1177" i="2"/>
  <c r="BK1107" i="2"/>
  <c r="BK1035" i="2"/>
  <c r="BK985" i="2"/>
  <c r="J211" i="3"/>
  <c r="BK200" i="3"/>
  <c r="BK164" i="3"/>
  <c r="BK274" i="3"/>
  <c r="J269" i="3"/>
  <c r="J231" i="3"/>
  <c r="J194" i="3"/>
  <c r="BK288" i="3"/>
  <c r="J280" i="3"/>
  <c r="BK246" i="3"/>
  <c r="J213" i="3"/>
  <c r="BK202" i="3"/>
  <c r="BK196" i="3"/>
  <c r="BK174" i="3"/>
  <c r="BK287" i="3"/>
  <c r="J279" i="3"/>
  <c r="BK275" i="3"/>
  <c r="J252" i="3"/>
  <c r="BK224" i="3"/>
  <c r="J187" i="3"/>
  <c r="BK141" i="3"/>
  <c r="BK268" i="3"/>
  <c r="J256" i="3"/>
  <c r="J242" i="3"/>
  <c r="J228" i="3"/>
  <c r="BK267" i="3"/>
  <c r="BK240" i="3"/>
  <c r="BK192" i="3"/>
  <c r="BK270" i="3"/>
  <c r="BK221" i="3"/>
  <c r="BK182" i="3"/>
  <c r="J160" i="3"/>
  <c r="BK252" i="3"/>
  <c r="BK242" i="3"/>
  <c r="J220" i="3"/>
  <c r="J198" i="3"/>
  <c r="BK254" i="3"/>
  <c r="J232" i="3"/>
  <c r="BK211" i="3"/>
  <c r="BK197" i="3"/>
  <c r="J156" i="3"/>
  <c r="BK244" i="3"/>
  <c r="BK188" i="3"/>
  <c r="J141" i="3"/>
  <c r="J239" i="3"/>
  <c r="J208" i="3"/>
  <c r="J192" i="3"/>
  <c r="J180" i="3"/>
  <c r="BK218" i="3"/>
  <c r="BK198" i="3"/>
  <c r="J229" i="4"/>
  <c r="J185" i="4"/>
  <c r="J157" i="4"/>
  <c r="J136" i="4"/>
  <c r="BK255" i="4"/>
  <c r="BK241" i="4"/>
  <c r="BK235" i="4"/>
  <c r="J218" i="4"/>
  <c r="J171" i="4"/>
  <c r="BK158" i="4"/>
  <c r="J245" i="4"/>
  <c r="BK230" i="4"/>
  <c r="J191" i="4"/>
  <c r="BK148" i="4"/>
  <c r="J139" i="4"/>
  <c r="BK266" i="4"/>
  <c r="BK246" i="4"/>
  <c r="J211" i="4"/>
  <c r="J184" i="4"/>
  <c r="BK151" i="4"/>
  <c r="BK222" i="4"/>
  <c r="J213" i="4"/>
  <c r="BK167" i="4"/>
  <c r="BK133" i="4"/>
  <c r="BK218" i="4"/>
  <c r="J204" i="4"/>
  <c r="BK177" i="4"/>
  <c r="BK209" i="4"/>
  <c r="BK195" i="4"/>
  <c r="BK175" i="4"/>
  <c r="BK259" i="4"/>
  <c r="J251" i="4"/>
  <c r="J226" i="4"/>
  <c r="J225" i="4"/>
  <c r="BK174" i="4"/>
  <c r="J154" i="4"/>
  <c r="BK199" i="4"/>
  <c r="BK163" i="4"/>
  <c r="BK135" i="4"/>
  <c r="BK253" i="4"/>
  <c r="J240" i="4"/>
  <c r="BK200" i="4"/>
  <c r="J183" i="4"/>
  <c r="J152" i="4"/>
  <c r="J169" i="5"/>
  <c r="J172" i="5"/>
  <c r="BK163" i="5"/>
  <c r="BK137" i="5"/>
  <c r="BK151" i="5"/>
  <c r="J131" i="5"/>
  <c r="BK168" i="5"/>
  <c r="J163" i="5"/>
  <c r="J145" i="5"/>
  <c r="J168" i="5"/>
  <c r="J157" i="5"/>
  <c r="J148" i="5"/>
  <c r="J158" i="5"/>
  <c r="BK142" i="5"/>
  <c r="BK124" i="5"/>
  <c r="BK145" i="5"/>
  <c r="J142" i="5"/>
  <c r="BK130" i="5"/>
  <c r="BK128" i="5"/>
  <c r="J389" i="6"/>
  <c r="BK373" i="6"/>
  <c r="J363" i="6"/>
  <c r="BK347" i="6"/>
  <c r="BK255" i="6"/>
  <c r="BK219" i="6"/>
  <c r="J184" i="6"/>
  <c r="BK389" i="6"/>
  <c r="J342" i="6"/>
  <c r="BK327" i="6"/>
  <c r="J305" i="6"/>
  <c r="J239" i="6"/>
  <c r="BK192" i="6"/>
  <c r="BK359" i="6"/>
  <c r="J222" i="6"/>
  <c r="J322" i="6"/>
  <c r="J287" i="6"/>
  <c r="J272" i="6"/>
  <c r="J247" i="6"/>
  <c r="J236" i="6"/>
  <c r="J205" i="6"/>
  <c r="J167" i="6"/>
  <c r="J383" i="6"/>
  <c r="BK362" i="6"/>
  <c r="J319" i="6"/>
  <c r="J303" i="6"/>
  <c r="BK294" i="6"/>
  <c r="BK282" i="6"/>
  <c r="J208" i="6"/>
  <c r="BK169" i="6"/>
  <c r="BK209" i="6"/>
  <c r="BK174" i="6"/>
  <c r="J377" i="6"/>
  <c r="J358" i="6"/>
  <c r="J323" i="6"/>
  <c r="J317" i="6"/>
  <c r="J302" i="6"/>
  <c r="J283" i="6"/>
  <c r="BK242" i="6"/>
  <c r="J203" i="6"/>
  <c r="BK372" i="6"/>
  <c r="J359" i="6"/>
  <c r="BK329" i="6"/>
  <c r="J201" i="6"/>
  <c r="BK151" i="6"/>
  <c r="J306" i="6"/>
  <c r="J288" i="6"/>
  <c r="J252" i="6"/>
  <c r="BK216" i="6"/>
  <c r="J206" i="6"/>
  <c r="J170" i="6"/>
  <c r="BK343" i="6"/>
  <c r="J311" i="6"/>
  <c r="J241" i="6"/>
  <c r="J213" i="6"/>
  <c r="J190" i="6"/>
  <c r="BK176" i="6"/>
  <c r="J344" i="6"/>
  <c r="BK300" i="6"/>
  <c r="BK278" i="7"/>
  <c r="J191" i="7"/>
  <c r="J403" i="7"/>
  <c r="J362" i="7"/>
  <c r="J345" i="7"/>
  <c r="J307" i="7"/>
  <c r="J230" i="7"/>
  <c r="BK192" i="7"/>
  <c r="J425" i="7"/>
  <c r="J374" i="7"/>
  <c r="BK323" i="7"/>
  <c r="J219" i="7"/>
  <c r="BK423" i="7"/>
  <c r="BK299" i="7"/>
  <c r="J183" i="7"/>
  <c r="BK406" i="7"/>
  <c r="J320" i="7"/>
  <c r="BK300" i="7"/>
  <c r="BK429" i="7"/>
  <c r="J383" i="7"/>
  <c r="BK352" i="7"/>
  <c r="J317" i="7"/>
  <c r="J129" i="7"/>
  <c r="BK393" i="7"/>
  <c r="J446" i="7"/>
  <c r="BK424" i="7"/>
  <c r="BK358" i="7"/>
  <c r="J299" i="7"/>
  <c r="BK274" i="7"/>
  <c r="BK129" i="7"/>
  <c r="J445" i="7"/>
  <c r="BK396" i="7"/>
  <c r="J292" i="7"/>
  <c r="BK143" i="8"/>
  <c r="BK133" i="8"/>
  <c r="J137" i="8"/>
  <c r="F34" i="2" l="1"/>
  <c r="T127" i="8"/>
  <c r="T126" i="8" s="1"/>
  <c r="J34" i="2"/>
  <c r="P127" i="8"/>
  <c r="P126" i="8" s="1"/>
  <c r="AU101" i="1" s="1"/>
  <c r="R127" i="8"/>
  <c r="R126" i="8" s="1"/>
  <c r="P144" i="2"/>
  <c r="R368" i="2"/>
  <c r="P517" i="2"/>
  <c r="R1203" i="2"/>
  <c r="T1270" i="2"/>
  <c r="T1320" i="2"/>
  <c r="T1324" i="2"/>
  <c r="BK1463" i="2"/>
  <c r="J1463" i="2" s="1"/>
  <c r="J114" i="2" s="1"/>
  <c r="T1527" i="2"/>
  <c r="T1620" i="2"/>
  <c r="BK1679" i="2"/>
  <c r="J1679" i="2"/>
  <c r="J121" i="2" s="1"/>
  <c r="R129" i="3"/>
  <c r="T209" i="3"/>
  <c r="T286" i="3"/>
  <c r="P125" i="4"/>
  <c r="R254" i="4"/>
  <c r="R159" i="5"/>
  <c r="T148" i="6"/>
  <c r="T183" i="6"/>
  <c r="P243" i="6"/>
  <c r="P248" i="2"/>
  <c r="BK902" i="2"/>
  <c r="J902" i="2" s="1"/>
  <c r="J104" i="2" s="1"/>
  <c r="BK1194" i="2"/>
  <c r="J1194" i="2" s="1"/>
  <c r="J105" i="2" s="1"/>
  <c r="BK1333" i="2"/>
  <c r="J1333" i="2" s="1"/>
  <c r="J112" i="2" s="1"/>
  <c r="P1443" i="2"/>
  <c r="BK1485" i="2"/>
  <c r="J1485" i="2" s="1"/>
  <c r="J115" i="2" s="1"/>
  <c r="R1485" i="2"/>
  <c r="T1485" i="2"/>
  <c r="BK1598" i="2"/>
  <c r="J1598" i="2"/>
  <c r="J118" i="2" s="1"/>
  <c r="P1656" i="2"/>
  <c r="P184" i="3"/>
  <c r="T258" i="3"/>
  <c r="BK220" i="4"/>
  <c r="J220" i="4" s="1"/>
  <c r="J100" i="4" s="1"/>
  <c r="T261" i="4"/>
  <c r="BK148" i="6"/>
  <c r="J148" i="6" s="1"/>
  <c r="J98" i="6" s="1"/>
  <c r="BK220" i="6"/>
  <c r="J220" i="6" s="1"/>
  <c r="J106" i="6" s="1"/>
  <c r="P231" i="6"/>
  <c r="BK270" i="6"/>
  <c r="J270" i="6" s="1"/>
  <c r="J115" i="6" s="1"/>
  <c r="R270" i="6"/>
  <c r="BK298" i="6"/>
  <c r="J298" i="6"/>
  <c r="J117" i="6" s="1"/>
  <c r="R318" i="6"/>
  <c r="R331" i="6"/>
  <c r="BK346" i="6"/>
  <c r="J346" i="6" s="1"/>
  <c r="J121" i="6" s="1"/>
  <c r="BK354" i="6"/>
  <c r="J354" i="6" s="1"/>
  <c r="J122" i="6" s="1"/>
  <c r="R365" i="6"/>
  <c r="T390" i="6"/>
  <c r="R173" i="3"/>
  <c r="R258" i="3"/>
  <c r="R158" i="6"/>
  <c r="BK231" i="6"/>
  <c r="J231" i="6" s="1"/>
  <c r="J108" i="6" s="1"/>
  <c r="P275" i="6"/>
  <c r="R298" i="6"/>
  <c r="BK331" i="6"/>
  <c r="J331" i="6" s="1"/>
  <c r="J119" i="6" s="1"/>
  <c r="R339" i="6"/>
  <c r="T354" i="6"/>
  <c r="T265" i="7"/>
  <c r="T451" i="7"/>
  <c r="T129" i="3"/>
  <c r="P173" i="3"/>
  <c r="P258" i="3"/>
  <c r="R286" i="3"/>
  <c r="R125" i="4"/>
  <c r="P254" i="4"/>
  <c r="P120" i="5"/>
  <c r="T167" i="5"/>
  <c r="P183" i="6"/>
  <c r="T231" i="6"/>
  <c r="P432" i="7"/>
  <c r="R454" i="7"/>
  <c r="BK248" i="2"/>
  <c r="J248" i="2" s="1"/>
  <c r="J99" i="2" s="1"/>
  <c r="P902" i="2"/>
  <c r="T1194" i="2"/>
  <c r="P1270" i="2"/>
  <c r="P1320" i="2"/>
  <c r="BK1443" i="2"/>
  <c r="J1443" i="2"/>
  <c r="J113" i="2" s="1"/>
  <c r="T1495" i="2"/>
  <c r="R1598" i="2"/>
  <c r="R1656" i="2"/>
  <c r="BK184" i="3"/>
  <c r="J184" i="3" s="1"/>
  <c r="J103" i="3" s="1"/>
  <c r="BK258" i="3"/>
  <c r="J258" i="3" s="1"/>
  <c r="J105" i="3" s="1"/>
  <c r="P286" i="3"/>
  <c r="P159" i="5"/>
  <c r="T127" i="7"/>
  <c r="BK245" i="7"/>
  <c r="J245" i="7" s="1"/>
  <c r="J100" i="7" s="1"/>
  <c r="R432" i="7"/>
  <c r="BK451" i="7"/>
  <c r="J451" i="7" s="1"/>
  <c r="J104" i="7" s="1"/>
  <c r="R248" i="2"/>
  <c r="R517" i="2"/>
  <c r="P1194" i="2"/>
  <c r="BK1270" i="2"/>
  <c r="J1270" i="2" s="1"/>
  <c r="J109" i="2" s="1"/>
  <c r="BK1320" i="2"/>
  <c r="J1320" i="2"/>
  <c r="J110" i="2" s="1"/>
  <c r="R1324" i="2"/>
  <c r="R1443" i="2"/>
  <c r="P1527" i="2"/>
  <c r="P129" i="3"/>
  <c r="P128" i="3"/>
  <c r="T173" i="3"/>
  <c r="BK125" i="4"/>
  <c r="J125" i="4" s="1"/>
  <c r="J99" i="4" s="1"/>
  <c r="T254" i="4"/>
  <c r="T158" i="6"/>
  <c r="T198" i="6"/>
  <c r="T220" i="6"/>
  <c r="BK243" i="6"/>
  <c r="J243" i="6"/>
  <c r="J109" i="6" s="1"/>
  <c r="T275" i="6"/>
  <c r="P318" i="6"/>
  <c r="P339" i="6"/>
  <c r="R127" i="7"/>
  <c r="R245" i="7"/>
  <c r="BK432" i="7"/>
  <c r="J432" i="7" s="1"/>
  <c r="J102" i="7" s="1"/>
  <c r="T444" i="7"/>
  <c r="R144" i="2"/>
  <c r="R902" i="2"/>
  <c r="T1203" i="2"/>
  <c r="BK1324" i="2"/>
  <c r="J1324" i="2" s="1"/>
  <c r="J111" i="2" s="1"/>
  <c r="BK1527" i="2"/>
  <c r="J1527" i="2" s="1"/>
  <c r="J117" i="2" s="1"/>
  <c r="R1620" i="2"/>
  <c r="P1679" i="2"/>
  <c r="BK129" i="3"/>
  <c r="J129" i="3" s="1"/>
  <c r="J98" i="3" s="1"/>
  <c r="R209" i="3"/>
  <c r="BK286" i="3"/>
  <c r="J286" i="3" s="1"/>
  <c r="J107" i="3" s="1"/>
  <c r="R220" i="4"/>
  <c r="BK261" i="4"/>
  <c r="J261" i="4" s="1"/>
  <c r="J102" i="4" s="1"/>
  <c r="R120" i="5"/>
  <c r="BK167" i="5"/>
  <c r="J167" i="5" s="1"/>
  <c r="J99" i="5" s="1"/>
  <c r="P158" i="6"/>
  <c r="P198" i="6"/>
  <c r="R211" i="6"/>
  <c r="R231" i="6"/>
  <c r="R265" i="7"/>
  <c r="R444" i="7"/>
  <c r="T454" i="7"/>
  <c r="T144" i="2"/>
  <c r="T902" i="2"/>
  <c r="R1270" i="2"/>
  <c r="R1320" i="2"/>
  <c r="P1324" i="2"/>
  <c r="R1463" i="2"/>
  <c r="BK1495" i="2"/>
  <c r="J1495" i="2" s="1"/>
  <c r="J116" i="2" s="1"/>
  <c r="BK1620" i="2"/>
  <c r="J1620" i="2" s="1"/>
  <c r="J119" i="2" s="1"/>
  <c r="R1679" i="2"/>
  <c r="BK209" i="3"/>
  <c r="J209" i="3" s="1"/>
  <c r="J104" i="3" s="1"/>
  <c r="T281" i="3"/>
  <c r="T183" i="3" s="1"/>
  <c r="R148" i="6"/>
  <c r="BK183" i="6"/>
  <c r="J183" i="6" s="1"/>
  <c r="J103" i="6" s="1"/>
  <c r="R198" i="6"/>
  <c r="R220" i="6"/>
  <c r="R243" i="6"/>
  <c r="BK275" i="6"/>
  <c r="J275" i="6" s="1"/>
  <c r="J116" i="6" s="1"/>
  <c r="T298" i="6"/>
  <c r="P331" i="6"/>
  <c r="T339" i="6"/>
  <c r="T346" i="6"/>
  <c r="T365" i="6"/>
  <c r="R390" i="6"/>
  <c r="P127" i="7"/>
  <c r="P245" i="7"/>
  <c r="T432" i="7"/>
  <c r="P454" i="7"/>
  <c r="BK368" i="2"/>
  <c r="J368" i="2"/>
  <c r="J100" i="2" s="1"/>
  <c r="T517" i="2"/>
  <c r="R1194" i="2"/>
  <c r="P1333" i="2"/>
  <c r="T1463" i="2"/>
  <c r="P1495" i="2"/>
  <c r="T1598" i="2"/>
  <c r="T1656" i="2"/>
  <c r="BK173" i="3"/>
  <c r="J173" i="3"/>
  <c r="J100" i="3" s="1"/>
  <c r="T184" i="3"/>
  <c r="P281" i="3"/>
  <c r="T220" i="4"/>
  <c r="P261" i="4"/>
  <c r="BK159" i="5"/>
  <c r="J159" i="5" s="1"/>
  <c r="J98" i="5" s="1"/>
  <c r="R167" i="5"/>
  <c r="BK158" i="6"/>
  <c r="J158" i="6" s="1"/>
  <c r="J102" i="6" s="1"/>
  <c r="BK198" i="6"/>
  <c r="J198" i="6" s="1"/>
  <c r="J104" i="6" s="1"/>
  <c r="P211" i="6"/>
  <c r="BK226" i="6"/>
  <c r="J226" i="6" s="1"/>
  <c r="J107" i="6" s="1"/>
  <c r="T243" i="6"/>
  <c r="P270" i="6"/>
  <c r="T270" i="6"/>
  <c r="P298" i="6"/>
  <c r="T318" i="6"/>
  <c r="BK339" i="6"/>
  <c r="J339" i="6" s="1"/>
  <c r="J120" i="6" s="1"/>
  <c r="R346" i="6"/>
  <c r="R354" i="6"/>
  <c r="P365" i="6"/>
  <c r="P390" i="6"/>
  <c r="BK127" i="7"/>
  <c r="J127" i="7" s="1"/>
  <c r="J98" i="7" s="1"/>
  <c r="T245" i="7"/>
  <c r="P444" i="7"/>
  <c r="R451" i="7"/>
  <c r="BK144" i="2"/>
  <c r="P368" i="2"/>
  <c r="BK517" i="2"/>
  <c r="J517" i="2" s="1"/>
  <c r="J103" i="2" s="1"/>
  <c r="P1203" i="2"/>
  <c r="R1333" i="2"/>
  <c r="P1463" i="2"/>
  <c r="P1485" i="2"/>
  <c r="R1495" i="2"/>
  <c r="P1620" i="2"/>
  <c r="R184" i="3"/>
  <c r="R281" i="3"/>
  <c r="P220" i="4"/>
  <c r="BK120" i="5"/>
  <c r="J120" i="5" s="1"/>
  <c r="J97" i="5" s="1"/>
  <c r="T159" i="5"/>
  <c r="BK265" i="7"/>
  <c r="J265" i="7" s="1"/>
  <c r="J101" i="7" s="1"/>
  <c r="BK444" i="7"/>
  <c r="J444" i="7" s="1"/>
  <c r="J103" i="7" s="1"/>
  <c r="BK454" i="7"/>
  <c r="J454" i="7" s="1"/>
  <c r="J105" i="7" s="1"/>
  <c r="T211" i="6"/>
  <c r="R226" i="6"/>
  <c r="T248" i="2"/>
  <c r="T368" i="2"/>
  <c r="BK462" i="2"/>
  <c r="J462" i="2" s="1"/>
  <c r="J101" i="2" s="1"/>
  <c r="P462" i="2"/>
  <c r="R462" i="2"/>
  <c r="T462" i="2"/>
  <c r="BK493" i="2"/>
  <c r="J493" i="2" s="1"/>
  <c r="J102" i="2" s="1"/>
  <c r="P493" i="2"/>
  <c r="R493" i="2"/>
  <c r="T493" i="2"/>
  <c r="BK1203" i="2"/>
  <c r="J1203" i="2" s="1"/>
  <c r="J108" i="2" s="1"/>
  <c r="T1333" i="2"/>
  <c r="T1443" i="2"/>
  <c r="R1527" i="2"/>
  <c r="P1598" i="2"/>
  <c r="BK1656" i="2"/>
  <c r="J1656" i="2" s="1"/>
  <c r="J120" i="2" s="1"/>
  <c r="T1679" i="2"/>
  <c r="P209" i="3"/>
  <c r="BK281" i="3"/>
  <c r="J281" i="3" s="1"/>
  <c r="J106" i="3" s="1"/>
  <c r="T125" i="4"/>
  <c r="BK254" i="4"/>
  <c r="J254" i="4" s="1"/>
  <c r="J101" i="4" s="1"/>
  <c r="R261" i="4"/>
  <c r="T120" i="5"/>
  <c r="T119" i="5"/>
  <c r="P167" i="5"/>
  <c r="P148" i="6"/>
  <c r="R183" i="6"/>
  <c r="BK211" i="6"/>
  <c r="J211" i="6"/>
  <c r="J105" i="6" s="1"/>
  <c r="P220" i="6"/>
  <c r="P226" i="6"/>
  <c r="T226" i="6"/>
  <c r="R275" i="6"/>
  <c r="BK318" i="6"/>
  <c r="J318" i="6" s="1"/>
  <c r="J118" i="6" s="1"/>
  <c r="T331" i="6"/>
  <c r="P346" i="6"/>
  <c r="P354" i="6"/>
  <c r="BK365" i="6"/>
  <c r="J365" i="6" s="1"/>
  <c r="J123" i="6" s="1"/>
  <c r="BK390" i="6"/>
  <c r="J390" i="6" s="1"/>
  <c r="J126" i="6" s="1"/>
  <c r="P265" i="7"/>
  <c r="P451" i="7"/>
  <c r="BK1699" i="2"/>
  <c r="J1699" i="2"/>
  <c r="J122" i="2" s="1"/>
  <c r="BK181" i="3"/>
  <c r="J181" i="3" s="1"/>
  <c r="J101" i="3" s="1"/>
  <c r="BK229" i="7"/>
  <c r="J229" i="7" s="1"/>
  <c r="J99" i="7" s="1"/>
  <c r="BK264" i="6"/>
  <c r="J264" i="6"/>
  <c r="J111" i="6" s="1"/>
  <c r="BK1200" i="2"/>
  <c r="J1200" i="2" s="1"/>
  <c r="J106" i="2" s="1"/>
  <c r="BK155" i="6"/>
  <c r="J155" i="6" s="1"/>
  <c r="J100" i="6" s="1"/>
  <c r="BK386" i="6"/>
  <c r="J386" i="6"/>
  <c r="J124" i="6" s="1"/>
  <c r="BK388" i="6"/>
  <c r="J388" i="6"/>
  <c r="J125" i="6" s="1"/>
  <c r="BK128" i="8"/>
  <c r="J128" i="8" s="1"/>
  <c r="J98" i="8" s="1"/>
  <c r="BK134" i="8"/>
  <c r="J134" i="8" s="1"/>
  <c r="J101" i="8" s="1"/>
  <c r="BK163" i="3"/>
  <c r="J163" i="3"/>
  <c r="J99" i="3" s="1"/>
  <c r="BK138" i="8"/>
  <c r="J138" i="8" s="1"/>
  <c r="J103" i="8" s="1"/>
  <c r="BK142" i="8"/>
  <c r="J142" i="8" s="1"/>
  <c r="J105" i="8" s="1"/>
  <c r="BK153" i="6"/>
  <c r="J153" i="6"/>
  <c r="J99" i="6" s="1"/>
  <c r="BK267" i="6"/>
  <c r="J267" i="6" s="1"/>
  <c r="J113" i="6" s="1"/>
  <c r="BK144" i="8"/>
  <c r="J144" i="8" s="1"/>
  <c r="J106" i="8" s="1"/>
  <c r="BK262" i="6"/>
  <c r="J262" i="6" s="1"/>
  <c r="J110" i="6" s="1"/>
  <c r="BK130" i="8"/>
  <c r="J130" i="8" s="1"/>
  <c r="J99" i="8" s="1"/>
  <c r="BK132" i="8"/>
  <c r="J132" i="8" s="1"/>
  <c r="J100" i="8" s="1"/>
  <c r="BK136" i="8"/>
  <c r="J136" i="8" s="1"/>
  <c r="J102" i="8" s="1"/>
  <c r="BK140" i="8"/>
  <c r="J140" i="8" s="1"/>
  <c r="J104" i="8" s="1"/>
  <c r="J89" i="8"/>
  <c r="E116" i="8"/>
  <c r="F123" i="8"/>
  <c r="BE133" i="8"/>
  <c r="BE135" i="8"/>
  <c r="BE143" i="8"/>
  <c r="BE129" i="8"/>
  <c r="BE131" i="8"/>
  <c r="BE137" i="8"/>
  <c r="BE139" i="8"/>
  <c r="BE141" i="8"/>
  <c r="BE145" i="8"/>
  <c r="BE191" i="7"/>
  <c r="BE282" i="7"/>
  <c r="BE308" i="7"/>
  <c r="BE331" i="7"/>
  <c r="BE392" i="7"/>
  <c r="BE393" i="7"/>
  <c r="BE406" i="7"/>
  <c r="BE416" i="7"/>
  <c r="BE419" i="7"/>
  <c r="BE431" i="7"/>
  <c r="BE443" i="7"/>
  <c r="F91" i="7"/>
  <c r="BE264" i="7"/>
  <c r="BE304" i="7"/>
  <c r="BE309" i="7"/>
  <c r="BE310" i="7"/>
  <c r="BE313" i="7"/>
  <c r="BE314" i="7"/>
  <c r="BE327" i="7"/>
  <c r="BE334" i="7"/>
  <c r="BE353" i="7"/>
  <c r="BE354" i="7"/>
  <c r="BE377" i="7"/>
  <c r="BE425" i="7"/>
  <c r="BE429" i="7"/>
  <c r="BE450" i="7"/>
  <c r="BE422" i="7"/>
  <c r="BE442" i="7"/>
  <c r="BE455" i="7"/>
  <c r="E115" i="7"/>
  <c r="BE255" i="7"/>
  <c r="BE287" i="7"/>
  <c r="BE320" i="7"/>
  <c r="BE323" i="7"/>
  <c r="BE338" i="7"/>
  <c r="BE350" i="7"/>
  <c r="BE355" i="7"/>
  <c r="BE358" i="7"/>
  <c r="BE359" i="7"/>
  <c r="BE427" i="7"/>
  <c r="BE428" i="7"/>
  <c r="BE433" i="7"/>
  <c r="BE152" i="7"/>
  <c r="BE192" i="7"/>
  <c r="BE299" i="7"/>
  <c r="BE307" i="7"/>
  <c r="BE330" i="7"/>
  <c r="BE362" i="7"/>
  <c r="BE387" i="7"/>
  <c r="BE397" i="7"/>
  <c r="BE403" i="7"/>
  <c r="BE214" i="7"/>
  <c r="BE228" i="7"/>
  <c r="BE270" i="7"/>
  <c r="BE288" i="7"/>
  <c r="BE348" i="7"/>
  <c r="BE352" i="7"/>
  <c r="BE383" i="7"/>
  <c r="BE384" i="7"/>
  <c r="BE426" i="7"/>
  <c r="BE430" i="7"/>
  <c r="F122" i="7"/>
  <c r="BE128" i="7"/>
  <c r="BE134" i="7"/>
  <c r="BE183" i="7"/>
  <c r="BE209" i="7"/>
  <c r="BE339" i="7"/>
  <c r="BE342" i="7"/>
  <c r="BE345" i="7"/>
  <c r="BE349" i="7"/>
  <c r="BE356" i="7"/>
  <c r="BE368" i="7"/>
  <c r="BE385" i="7"/>
  <c r="BE388" i="7"/>
  <c r="BE396" i="7"/>
  <c r="BE423" i="7"/>
  <c r="BE204" i="7"/>
  <c r="BE271" i="7"/>
  <c r="BE275" i="7"/>
  <c r="BE283" i="7"/>
  <c r="BE303" i="7"/>
  <c r="BE335" i="7"/>
  <c r="BE351" i="7"/>
  <c r="BE389" i="7"/>
  <c r="BE390" i="7"/>
  <c r="BE409" i="7"/>
  <c r="BE424" i="7"/>
  <c r="BE453" i="7"/>
  <c r="J121" i="7"/>
  <c r="BE193" i="7"/>
  <c r="BE219" i="7"/>
  <c r="BE224" i="7"/>
  <c r="BE246" i="7"/>
  <c r="BE317" i="7"/>
  <c r="BE365" i="7"/>
  <c r="BE380" i="7"/>
  <c r="BE400" i="7"/>
  <c r="J92" i="7"/>
  <c r="BE129" i="7"/>
  <c r="BE266" i="7"/>
  <c r="BE274" i="7"/>
  <c r="BE279" i="7"/>
  <c r="BE449" i="7"/>
  <c r="J89" i="7"/>
  <c r="BE165" i="7"/>
  <c r="BE278" i="7"/>
  <c r="BE292" i="7"/>
  <c r="BE295" i="7"/>
  <c r="BE296" i="7"/>
  <c r="BE300" i="7"/>
  <c r="BE357" i="7"/>
  <c r="BE445" i="7"/>
  <c r="BE446" i="7"/>
  <c r="BE452" i="7"/>
  <c r="BE198" i="7"/>
  <c r="BE230" i="7"/>
  <c r="BE267" i="7"/>
  <c r="BE291" i="7"/>
  <c r="BE324" i="7"/>
  <c r="BE371" i="7"/>
  <c r="BE374" i="7"/>
  <c r="BE386" i="7"/>
  <c r="BE391" i="7"/>
  <c r="BE413" i="7"/>
  <c r="BE456" i="7"/>
  <c r="BE169" i="6"/>
  <c r="BE175" i="6"/>
  <c r="BE187" i="6"/>
  <c r="BE212" i="6"/>
  <c r="BE213" i="6"/>
  <c r="BE238" i="6"/>
  <c r="BE241" i="6"/>
  <c r="BE242" i="6"/>
  <c r="BE247" i="6"/>
  <c r="BE251" i="6"/>
  <c r="BE252" i="6"/>
  <c r="BE254" i="6"/>
  <c r="BE284" i="6"/>
  <c r="BE286" i="6"/>
  <c r="BE290" i="6"/>
  <c r="BE291" i="6"/>
  <c r="BE297" i="6"/>
  <c r="BE302" i="6"/>
  <c r="BE315" i="6"/>
  <c r="BE343" i="6"/>
  <c r="BE348" i="6"/>
  <c r="BE352" i="6"/>
  <c r="BE360" i="6"/>
  <c r="F91" i="6"/>
  <c r="J140" i="6"/>
  <c r="BE154" i="6"/>
  <c r="BE161" i="6"/>
  <c r="BE188" i="6"/>
  <c r="BE204" i="6"/>
  <c r="BE205" i="6"/>
  <c r="BE208" i="6"/>
  <c r="BE237" i="6"/>
  <c r="BE347" i="6"/>
  <c r="BE358" i="6"/>
  <c r="BE170" i="6"/>
  <c r="BE181" i="6"/>
  <c r="BE185" i="6"/>
  <c r="BE229" i="6"/>
  <c r="BE234" i="6"/>
  <c r="BE253" i="6"/>
  <c r="BE256" i="6"/>
  <c r="BE293" i="6"/>
  <c r="BE303" i="6"/>
  <c r="BE317" i="6"/>
  <c r="BE338" i="6"/>
  <c r="BE341" i="6"/>
  <c r="E136" i="6"/>
  <c r="F143" i="6"/>
  <c r="BE177" i="6"/>
  <c r="BE194" i="6"/>
  <c r="BE272" i="6"/>
  <c r="BE307" i="6"/>
  <c r="BE309" i="6"/>
  <c r="BE351" i="6"/>
  <c r="BE353" i="6"/>
  <c r="BE357" i="6"/>
  <c r="BE375" i="6"/>
  <c r="BE156" i="6"/>
  <c r="BE159" i="6"/>
  <c r="BE160" i="6"/>
  <c r="BE165" i="6"/>
  <c r="BE178" i="6"/>
  <c r="BE179" i="6"/>
  <c r="BE196" i="6"/>
  <c r="BE199" i="6"/>
  <c r="BE216" i="6"/>
  <c r="BE217" i="6"/>
  <c r="BE257" i="6"/>
  <c r="BE263" i="6"/>
  <c r="BE265" i="6"/>
  <c r="BE279" i="6"/>
  <c r="BE281" i="6"/>
  <c r="BE287" i="6"/>
  <c r="BE305" i="6"/>
  <c r="BE306" i="6"/>
  <c r="BE311" i="6"/>
  <c r="BE325" i="6"/>
  <c r="BE330" i="6"/>
  <c r="BE336" i="6"/>
  <c r="BE342" i="6"/>
  <c r="BE344" i="6"/>
  <c r="BE361" i="6"/>
  <c r="BE363" i="6"/>
  <c r="BE370" i="6"/>
  <c r="BE371" i="6"/>
  <c r="BE150" i="6"/>
  <c r="BE167" i="6"/>
  <c r="BE171" i="6"/>
  <c r="BE182" i="6"/>
  <c r="BE184" i="6"/>
  <c r="BE189" i="6"/>
  <c r="BE190" i="6"/>
  <c r="BE191" i="6"/>
  <c r="BE192" i="6"/>
  <c r="BE203" i="6"/>
  <c r="BE207" i="6"/>
  <c r="BE215" i="6"/>
  <c r="BE230" i="6"/>
  <c r="BE233" i="6"/>
  <c r="BE246" i="6"/>
  <c r="BE250" i="6"/>
  <c r="BE255" i="6"/>
  <c r="BE276" i="6"/>
  <c r="BE282" i="6"/>
  <c r="BE296" i="6"/>
  <c r="BE322" i="6"/>
  <c r="BE326" i="6"/>
  <c r="BE340" i="6"/>
  <c r="BE378" i="6"/>
  <c r="BE387" i="6"/>
  <c r="BE391" i="6"/>
  <c r="J91" i="6"/>
  <c r="BE149" i="6"/>
  <c r="BE174" i="6"/>
  <c r="BE186" i="6"/>
  <c r="BE193" i="6"/>
  <c r="BE195" i="6"/>
  <c r="BE219" i="6"/>
  <c r="BE221" i="6"/>
  <c r="BE235" i="6"/>
  <c r="BE245" i="6"/>
  <c r="BE259" i="6"/>
  <c r="BE278" i="6"/>
  <c r="BE288" i="6"/>
  <c r="BE289" i="6"/>
  <c r="BE308" i="6"/>
  <c r="BE310" i="6"/>
  <c r="BE324" i="6"/>
  <c r="BE362" i="6"/>
  <c r="BE373" i="6"/>
  <c r="BE381" i="6"/>
  <c r="BE384" i="6"/>
  <c r="J143" i="6"/>
  <c r="BE151" i="6"/>
  <c r="BE152" i="6"/>
  <c r="BE162" i="6"/>
  <c r="BE166" i="6"/>
  <c r="BE176" i="6"/>
  <c r="BE200" i="6"/>
  <c r="BE201" i="6"/>
  <c r="BE202" i="6"/>
  <c r="BE223" i="6"/>
  <c r="BE224" i="6"/>
  <c r="BE268" i="6"/>
  <c r="BE271" i="6"/>
  <c r="BE273" i="6"/>
  <c r="BE274" i="6"/>
  <c r="BE277" i="6"/>
  <c r="BE280" i="6"/>
  <c r="BE304" i="6"/>
  <c r="BE312" i="6"/>
  <c r="BE323" i="6"/>
  <c r="BE356" i="6"/>
  <c r="BE368" i="6"/>
  <c r="BE376" i="6"/>
  <c r="BE380" i="6"/>
  <c r="BE382" i="6"/>
  <c r="BE389" i="6"/>
  <c r="BE163" i="6"/>
  <c r="BE197" i="6"/>
  <c r="BE225" i="6"/>
  <c r="BE227" i="6"/>
  <c r="BE232" i="6"/>
  <c r="BE260" i="6"/>
  <c r="BE300" i="6"/>
  <c r="BE301" i="6"/>
  <c r="BE313" i="6"/>
  <c r="BE314" i="6"/>
  <c r="BE316" i="6"/>
  <c r="BE319" i="6"/>
  <c r="BE327" i="6"/>
  <c r="BE168" i="6"/>
  <c r="BE248" i="6"/>
  <c r="BE249" i="6"/>
  <c r="BE258" i="6"/>
  <c r="BE294" i="6"/>
  <c r="BE329" i="6"/>
  <c r="BE349" i="6"/>
  <c r="BE180" i="6"/>
  <c r="BE214" i="6"/>
  <c r="BE228" i="6"/>
  <c r="BE236" i="6"/>
  <c r="BE283" i="6"/>
  <c r="BE285" i="6"/>
  <c r="BE320" i="6"/>
  <c r="BE321" i="6"/>
  <c r="BE328" i="6"/>
  <c r="BE332" i="6"/>
  <c r="BE345" i="6"/>
  <c r="BE350" i="6"/>
  <c r="BE355" i="6"/>
  <c r="BE364" i="6"/>
  <c r="BE385" i="6"/>
  <c r="BE392" i="6"/>
  <c r="BE164" i="6"/>
  <c r="BE172" i="6"/>
  <c r="BE173" i="6"/>
  <c r="BE206" i="6"/>
  <c r="BE209" i="6"/>
  <c r="BE210" i="6"/>
  <c r="BE218" i="6"/>
  <c r="BE222" i="6"/>
  <c r="BE239" i="6"/>
  <c r="BE240" i="6"/>
  <c r="BE244" i="6"/>
  <c r="BE261" i="6"/>
  <c r="BE292" i="6"/>
  <c r="BE295" i="6"/>
  <c r="BE299" i="6"/>
  <c r="BE333" i="6"/>
  <c r="BE334" i="6"/>
  <c r="BE335" i="6"/>
  <c r="BE337" i="6"/>
  <c r="BE359" i="6"/>
  <c r="BE366" i="6"/>
  <c r="BE367" i="6"/>
  <c r="BE369" i="6"/>
  <c r="BE372" i="6"/>
  <c r="BE374" i="6"/>
  <c r="BE377" i="6"/>
  <c r="BE379" i="6"/>
  <c r="BE383" i="6"/>
  <c r="BE126" i="5"/>
  <c r="J89" i="5"/>
  <c r="BE121" i="5"/>
  <c r="F91" i="5"/>
  <c r="BE132" i="5"/>
  <c r="BE129" i="5"/>
  <c r="BE134" i="5"/>
  <c r="F92" i="5"/>
  <c r="J115" i="5"/>
  <c r="BE143" i="5"/>
  <c r="E85" i="5"/>
  <c r="J116" i="5"/>
  <c r="BE140" i="5"/>
  <c r="BE146" i="5"/>
  <c r="BE153" i="5"/>
  <c r="BE154" i="5"/>
  <c r="BE122" i="5"/>
  <c r="BE130" i="5"/>
  <c r="BE139" i="5"/>
  <c r="BE141" i="5"/>
  <c r="BE165" i="5"/>
  <c r="BE137" i="5"/>
  <c r="BE147" i="5"/>
  <c r="BE150" i="5"/>
  <c r="BE155" i="5"/>
  <c r="BE157" i="5"/>
  <c r="BE163" i="5"/>
  <c r="BE166" i="5"/>
  <c r="BE133" i="5"/>
  <c r="BE135" i="5"/>
  <c r="BE138" i="5"/>
  <c r="BE144" i="5"/>
  <c r="BE148" i="5"/>
  <c r="BE151" i="5"/>
  <c r="BE152" i="5"/>
  <c r="BE160" i="5"/>
  <c r="BE162" i="5"/>
  <c r="BE169" i="5"/>
  <c r="BE125" i="5"/>
  <c r="BE127" i="5"/>
  <c r="BE128" i="5"/>
  <c r="BE149" i="5"/>
  <c r="BE156" i="5"/>
  <c r="BE123" i="5"/>
  <c r="BE124" i="5"/>
  <c r="BE131" i="5"/>
  <c r="BE136" i="5"/>
  <c r="BE142" i="5"/>
  <c r="BE145" i="5"/>
  <c r="BE168" i="5"/>
  <c r="BE170" i="5"/>
  <c r="BE171" i="5"/>
  <c r="BE172" i="5"/>
  <c r="BE158" i="5"/>
  <c r="BE161" i="5"/>
  <c r="BE164" i="5"/>
  <c r="J92" i="4"/>
  <c r="F118" i="4"/>
  <c r="BE142" i="4"/>
  <c r="BE150" i="4"/>
  <c r="BE153" i="4"/>
  <c r="BE155" i="4"/>
  <c r="BE166" i="4"/>
  <c r="BE169" i="4"/>
  <c r="BE170" i="4"/>
  <c r="BE171" i="4"/>
  <c r="BE184" i="4"/>
  <c r="BE185" i="4"/>
  <c r="BE192" i="4"/>
  <c r="BE195" i="4"/>
  <c r="BE235" i="4"/>
  <c r="BE245" i="4"/>
  <c r="BE249" i="4"/>
  <c r="J116" i="4"/>
  <c r="BE139" i="4"/>
  <c r="BE145" i="4"/>
  <c r="BE151" i="4"/>
  <c r="BE165" i="4"/>
  <c r="BE167" i="4"/>
  <c r="BE174" i="4"/>
  <c r="BE180" i="4"/>
  <c r="BE191" i="4"/>
  <c r="BE198" i="4"/>
  <c r="BE129" i="4"/>
  <c r="BE130" i="4"/>
  <c r="BE136" i="4"/>
  <c r="BE140" i="4"/>
  <c r="BE146" i="4"/>
  <c r="BE152" i="4"/>
  <c r="BE175" i="4"/>
  <c r="BE181" i="4"/>
  <c r="BE200" i="4"/>
  <c r="BE202" i="4"/>
  <c r="BE204" i="4"/>
  <c r="BE205" i="4"/>
  <c r="BE206" i="4"/>
  <c r="BE226" i="4"/>
  <c r="BE229" i="4"/>
  <c r="BE227" i="4"/>
  <c r="BE231" i="4"/>
  <c r="BE232" i="4"/>
  <c r="BE241" i="4"/>
  <c r="BE247" i="4"/>
  <c r="BE250" i="4"/>
  <c r="BE258" i="4"/>
  <c r="BE262" i="4"/>
  <c r="BE265" i="4"/>
  <c r="BE266" i="4"/>
  <c r="E112" i="4"/>
  <c r="J118" i="4"/>
  <c r="BE131" i="4"/>
  <c r="BE133" i="4"/>
  <c r="BE138" i="4"/>
  <c r="BE162" i="4"/>
  <c r="BE168" i="4"/>
  <c r="BE182" i="4"/>
  <c r="BE194" i="4"/>
  <c r="BE197" i="4"/>
  <c r="BE212" i="4"/>
  <c r="BE154" i="4"/>
  <c r="BE157" i="4"/>
  <c r="BE179" i="4"/>
  <c r="BE201" i="4"/>
  <c r="BE211" i="4"/>
  <c r="BE228" i="4"/>
  <c r="BE230" i="4"/>
  <c r="F119" i="4"/>
  <c r="BE163" i="4"/>
  <c r="BE173" i="4"/>
  <c r="BE128" i="4"/>
  <c r="BE134" i="4"/>
  <c r="BE135" i="4"/>
  <c r="BE158" i="4"/>
  <c r="BE164" i="4"/>
  <c r="BE177" i="4"/>
  <c r="BE187" i="4"/>
  <c r="BE199" i="4"/>
  <c r="BE203" i="4"/>
  <c r="BE210" i="4"/>
  <c r="BE216" i="4"/>
  <c r="BE219" i="4"/>
  <c r="BE223" i="4"/>
  <c r="BE224" i="4"/>
  <c r="BE238" i="4"/>
  <c r="BE240" i="4"/>
  <c r="BE243" i="4"/>
  <c r="BE251" i="4"/>
  <c r="BE260" i="4"/>
  <c r="BE149" i="4"/>
  <c r="BE186" i="4"/>
  <c r="BE193" i="4"/>
  <c r="BE196" i="4"/>
  <c r="BE233" i="4"/>
  <c r="BE244" i="4"/>
  <c r="BE248" i="4"/>
  <c r="BE253" i="4"/>
  <c r="BE255" i="4"/>
  <c r="BE143" i="4"/>
  <c r="BE144" i="4"/>
  <c r="BE159" i="4"/>
  <c r="BE160" i="4"/>
  <c r="BE161" i="4"/>
  <c r="BE188" i="4"/>
  <c r="BE189" i="4"/>
  <c r="BE190" i="4"/>
  <c r="BE252" i="4"/>
  <c r="BE256" i="4"/>
  <c r="BE257" i="4"/>
  <c r="BE264" i="4"/>
  <c r="BE132" i="4"/>
  <c r="BE137" i="4"/>
  <c r="BE147" i="4"/>
  <c r="BE172" i="4"/>
  <c r="BE176" i="4"/>
  <c r="BE207" i="4"/>
  <c r="BE213" i="4"/>
  <c r="BE214" i="4"/>
  <c r="BE215" i="4"/>
  <c r="BE221" i="4"/>
  <c r="BE222" i="4"/>
  <c r="BE225" i="4"/>
  <c r="BE234" i="4"/>
  <c r="BE242" i="4"/>
  <c r="BE246" i="4"/>
  <c r="BE259" i="4"/>
  <c r="BE263" i="4"/>
  <c r="BE126" i="4"/>
  <c r="BE127" i="4"/>
  <c r="BE141" i="4"/>
  <c r="BE148" i="4"/>
  <c r="BE156" i="4"/>
  <c r="BE178" i="4"/>
  <c r="BE183" i="4"/>
  <c r="BE208" i="4"/>
  <c r="BE209" i="4"/>
  <c r="BE217" i="4"/>
  <c r="BE218" i="4"/>
  <c r="BE236" i="4"/>
  <c r="BE237" i="4"/>
  <c r="BE239" i="4"/>
  <c r="J89" i="3"/>
  <c r="J123" i="3"/>
  <c r="BE146" i="3"/>
  <c r="BE152" i="3"/>
  <c r="BE212" i="3"/>
  <c r="E85" i="3"/>
  <c r="F92" i="3"/>
  <c r="BE136" i="3"/>
  <c r="BE187" i="3"/>
  <c r="BE194" i="3"/>
  <c r="BE203" i="3"/>
  <c r="BE229" i="3"/>
  <c r="BE241" i="3"/>
  <c r="BE245" i="3"/>
  <c r="BE246" i="3"/>
  <c r="BE247" i="3"/>
  <c r="BE249" i="3"/>
  <c r="J144" i="2"/>
  <c r="J98" i="2" s="1"/>
  <c r="BE190" i="3"/>
  <c r="BE191" i="3"/>
  <c r="BE198" i="3"/>
  <c r="BE215" i="3"/>
  <c r="BE216" i="3"/>
  <c r="BE235" i="3"/>
  <c r="BE240" i="3"/>
  <c r="BE243" i="3"/>
  <c r="BE250" i="3"/>
  <c r="BE252" i="3"/>
  <c r="BE255" i="3"/>
  <c r="BE164" i="3"/>
  <c r="BE176" i="3"/>
  <c r="BE182" i="3"/>
  <c r="BE188" i="3"/>
  <c r="BE189" i="3"/>
  <c r="BE193" i="3"/>
  <c r="BE200" i="3"/>
  <c r="BE201" i="3"/>
  <c r="BE205" i="3"/>
  <c r="BE214" i="3"/>
  <c r="BE225" i="3"/>
  <c r="BE242" i="3"/>
  <c r="BE256" i="3"/>
  <c r="J92" i="3"/>
  <c r="BE159" i="3"/>
  <c r="BE174" i="3"/>
  <c r="BE175" i="3"/>
  <c r="BE192" i="3"/>
  <c r="BE199" i="3"/>
  <c r="BE210" i="3"/>
  <c r="BE224" i="3"/>
  <c r="BE227" i="3"/>
  <c r="BE228" i="3"/>
  <c r="BE248" i="3"/>
  <c r="BE262" i="3"/>
  <c r="BE179" i="3"/>
  <c r="BE185" i="3"/>
  <c r="BE186" i="3"/>
  <c r="BE202" i="3"/>
  <c r="BE207" i="3"/>
  <c r="BE226" i="3"/>
  <c r="BE239" i="3"/>
  <c r="BE259" i="3"/>
  <c r="BE261" i="3"/>
  <c r="BE265" i="3"/>
  <c r="BE266" i="3"/>
  <c r="BE151" i="3"/>
  <c r="BE156" i="3"/>
  <c r="BE211" i="3"/>
  <c r="BE213" i="3"/>
  <c r="BE220" i="3"/>
  <c r="BE230" i="3"/>
  <c r="BE231" i="3"/>
  <c r="BE232" i="3"/>
  <c r="BE238" i="3"/>
  <c r="BE244" i="3"/>
  <c r="BE251" i="3"/>
  <c r="BE222" i="3"/>
  <c r="BE223" i="3"/>
  <c r="BE237" i="3"/>
  <c r="BE254" i="3"/>
  <c r="BE267" i="3"/>
  <c r="BE277" i="3"/>
  <c r="BE278" i="3"/>
  <c r="BE204" i="3"/>
  <c r="BE218" i="3"/>
  <c r="BE233" i="3"/>
  <c r="BE234" i="3"/>
  <c r="BE236" i="3"/>
  <c r="BE272" i="3"/>
  <c r="BE273" i="3"/>
  <c r="BE274" i="3"/>
  <c r="BE275" i="3"/>
  <c r="BE276" i="3"/>
  <c r="BE282" i="3"/>
  <c r="BE287" i="3"/>
  <c r="BE288" i="3"/>
  <c r="F123" i="3"/>
  <c r="BE130" i="3"/>
  <c r="BE141" i="3"/>
  <c r="BE180" i="3"/>
  <c r="BE217" i="3"/>
  <c r="BE219" i="3"/>
  <c r="BE221" i="3"/>
  <c r="BE253" i="3"/>
  <c r="BE268" i="3"/>
  <c r="BE269" i="3"/>
  <c r="BE270" i="3"/>
  <c r="BE279" i="3"/>
  <c r="BE155" i="3"/>
  <c r="BE197" i="3"/>
  <c r="BE257" i="3"/>
  <c r="BE260" i="3"/>
  <c r="BE263" i="3"/>
  <c r="BE264" i="3"/>
  <c r="BE271" i="3"/>
  <c r="BE284" i="3"/>
  <c r="BE285" i="3"/>
  <c r="BE160" i="3"/>
  <c r="BE195" i="3"/>
  <c r="BE196" i="3"/>
  <c r="BE206" i="3"/>
  <c r="BE208" i="3"/>
  <c r="BE280" i="3"/>
  <c r="BE283" i="3"/>
  <c r="BC95" i="1"/>
  <c r="AW95" i="1"/>
  <c r="F92" i="2"/>
  <c r="BE146" i="2"/>
  <c r="BE148" i="2"/>
  <c r="BE162" i="2"/>
  <c r="BE197" i="2"/>
  <c r="BE201" i="2"/>
  <c r="BE243" i="2"/>
  <c r="BE246" i="2"/>
  <c r="BE295" i="2"/>
  <c r="BE306" i="2"/>
  <c r="BE349" i="2"/>
  <c r="BE366" i="2"/>
  <c r="BE383" i="2"/>
  <c r="BE396" i="2"/>
  <c r="BE406" i="2"/>
  <c r="BE422" i="2"/>
  <c r="BE455" i="2"/>
  <c r="BE461" i="2"/>
  <c r="BE465" i="2"/>
  <c r="BE479" i="2"/>
  <c r="BE504" i="2"/>
  <c r="BE515" i="2"/>
  <c r="BE726" i="2"/>
  <c r="BE825" i="2"/>
  <c r="BE827" i="2"/>
  <c r="BE831" i="2"/>
  <c r="BE857" i="2"/>
  <c r="BE871" i="2"/>
  <c r="BE875" i="2"/>
  <c r="BE895" i="2"/>
  <c r="BE896" i="2"/>
  <c r="BE898" i="2"/>
  <c r="BE907" i="2"/>
  <c r="BE913" i="2"/>
  <c r="BE933" i="2"/>
  <c r="BE935" i="2"/>
  <c r="BE939" i="2"/>
  <c r="BE949" i="2"/>
  <c r="BE954" i="2"/>
  <c r="BE967" i="2"/>
  <c r="BE997" i="2"/>
  <c r="BE1003" i="2"/>
  <c r="BE1009" i="2"/>
  <c r="BE1041" i="2"/>
  <c r="BE1104" i="2"/>
  <c r="BE1116" i="2"/>
  <c r="BE1135" i="2"/>
  <c r="BE1170" i="2"/>
  <c r="BE1186" i="2"/>
  <c r="BE1199" i="2"/>
  <c r="BE1208" i="2"/>
  <c r="BE1210" i="2"/>
  <c r="BE1228" i="2"/>
  <c r="BE1253" i="2"/>
  <c r="BE1259" i="2"/>
  <c r="BE1263" i="2"/>
  <c r="BE1265" i="2"/>
  <c r="BE1276" i="2"/>
  <c r="BE1282" i="2"/>
  <c r="BE1287" i="2"/>
  <c r="BE1300" i="2"/>
  <c r="BE1309" i="2"/>
  <c r="BE1316" i="2"/>
  <c r="BE1325" i="2"/>
  <c r="BE1332" i="2"/>
  <c r="BE1351" i="2"/>
  <c r="BE1355" i="2"/>
  <c r="BE1357" i="2"/>
  <c r="BE1363" i="2"/>
  <c r="BE1370" i="2"/>
  <c r="BE1377" i="2"/>
  <c r="BE1382" i="2"/>
  <c r="BE1384" i="2"/>
  <c r="BE1389" i="2"/>
  <c r="BE1399" i="2"/>
  <c r="BE1418" i="2"/>
  <c r="BE1425" i="2"/>
  <c r="BE1433" i="2"/>
  <c r="BE1442" i="2"/>
  <c r="BE1444" i="2"/>
  <c r="BE1447" i="2"/>
  <c r="BE1451" i="2"/>
  <c r="BE1459" i="2"/>
  <c r="BE1473" i="2"/>
  <c r="BE1475" i="2"/>
  <c r="BE1482" i="2"/>
  <c r="BE1484" i="2"/>
  <c r="BE1486" i="2"/>
  <c r="BE1494" i="2"/>
  <c r="BE1496" i="2"/>
  <c r="BE1502" i="2"/>
  <c r="BE1506" i="2"/>
  <c r="BE1508" i="2"/>
  <c r="BE1521" i="2"/>
  <c r="BE1522" i="2"/>
  <c r="BE1528" i="2"/>
  <c r="BE1532" i="2"/>
  <c r="BE1536" i="2"/>
  <c r="BE1547" i="2"/>
  <c r="BE1551" i="2"/>
  <c r="BE1553" i="2"/>
  <c r="BE1555" i="2"/>
  <c r="BE1568" i="2"/>
  <c r="BE1585" i="2"/>
  <c r="BE1589" i="2"/>
  <c r="BE1595" i="2"/>
  <c r="BE1603" i="2"/>
  <c r="BE1606" i="2"/>
  <c r="BE1621" i="2"/>
  <c r="BE1651" i="2"/>
  <c r="BE1655" i="2"/>
  <c r="BE1659" i="2"/>
  <c r="BE1669" i="2"/>
  <c r="BB95" i="1"/>
  <c r="E85" i="2"/>
  <c r="J136" i="2"/>
  <c r="BE171" i="2"/>
  <c r="BE196" i="2"/>
  <c r="BE240" i="2"/>
  <c r="BE267" i="2"/>
  <c r="BE328" i="2"/>
  <c r="BE381" i="2"/>
  <c r="BE398" i="2"/>
  <c r="BE409" i="2"/>
  <c r="BE437" i="2"/>
  <c r="BE446" i="2"/>
  <c r="BE451" i="2"/>
  <c r="BE458" i="2"/>
  <c r="BE463" i="2"/>
  <c r="BE469" i="2"/>
  <c r="BE498" i="2"/>
  <c r="BE510" i="2"/>
  <c r="BE513" i="2"/>
  <c r="BE521" i="2"/>
  <c r="BE531" i="2"/>
  <c r="BE553" i="2"/>
  <c r="BE615" i="2"/>
  <c r="BE631" i="2"/>
  <c r="BE655" i="2"/>
  <c r="BE659" i="2"/>
  <c r="BE671" i="2"/>
  <c r="BE694" i="2"/>
  <c r="BE696" i="2"/>
  <c r="BE730" i="2"/>
  <c r="BE782" i="2"/>
  <c r="BE793" i="2"/>
  <c r="BE817" i="2"/>
  <c r="BE846" i="2"/>
  <c r="BE863" i="2"/>
  <c r="BE885" i="2"/>
  <c r="BE911" i="2"/>
  <c r="BE917" i="2"/>
  <c r="BE937" i="2"/>
  <c r="BE965" i="2"/>
  <c r="BE969" i="2"/>
  <c r="BE973" i="2"/>
  <c r="BE975" i="2"/>
  <c r="BE999" i="2"/>
  <c r="BE1007" i="2"/>
  <c r="BE1014" i="2"/>
  <c r="BE1018" i="2"/>
  <c r="BE1026" i="2"/>
  <c r="BE1039" i="2"/>
  <c r="BE1078" i="2"/>
  <c r="BE1101" i="2"/>
  <c r="BE1122" i="2"/>
  <c r="BE1190" i="2"/>
  <c r="BE1201" i="2"/>
  <c r="BE1204" i="2"/>
  <c r="BE1214" i="2"/>
  <c r="BE1226" i="2"/>
  <c r="BE1261" i="2"/>
  <c r="BE1271" i="2"/>
  <c r="BE1291" i="2"/>
  <c r="BE1295" i="2"/>
  <c r="BE1307" i="2"/>
  <c r="BE1321" i="2"/>
  <c r="BE1323" i="2"/>
  <c r="BE1327" i="2"/>
  <c r="BE1347" i="2"/>
  <c r="BE1365" i="2"/>
  <c r="BE1414" i="2"/>
  <c r="BE1440" i="2"/>
  <c r="BE1449" i="2"/>
  <c r="BE1462" i="2"/>
  <c r="BE1464" i="2"/>
  <c r="BE1471" i="2"/>
  <c r="BE1479" i="2"/>
  <c r="BE1490" i="2"/>
  <c r="BE1514" i="2"/>
  <c r="BE1524" i="2"/>
  <c r="BE1526" i="2"/>
  <c r="BE1533" i="2"/>
  <c r="BE1538" i="2"/>
  <c r="BE1539" i="2"/>
  <c r="BE1545" i="2"/>
  <c r="BE1549" i="2"/>
  <c r="BE1575" i="2"/>
  <c r="BE1597" i="2"/>
  <c r="BE1599" i="2"/>
  <c r="BE1671" i="2"/>
  <c r="BE1694" i="2"/>
  <c r="BE1700" i="2"/>
  <c r="BE151" i="2"/>
  <c r="BE200" i="2"/>
  <c r="BE211" i="2"/>
  <c r="BE230" i="2"/>
  <c r="BE236" i="2"/>
  <c r="BE241" i="2"/>
  <c r="BE245" i="2"/>
  <c r="BE249" i="2"/>
  <c r="BE369" i="2"/>
  <c r="BE371" i="2"/>
  <c r="BE385" i="2"/>
  <c r="BE389" i="2"/>
  <c r="BE402" i="2"/>
  <c r="BE412" i="2"/>
  <c r="BE420" i="2"/>
  <c r="BE443" i="2"/>
  <c r="BE477" i="2"/>
  <c r="BE486" i="2"/>
  <c r="BE494" i="2"/>
  <c r="BE502" i="2"/>
  <c r="BE512" i="2"/>
  <c r="BE518" i="2"/>
  <c r="BE585" i="2"/>
  <c r="BE633" i="2"/>
  <c r="BE661" i="2"/>
  <c r="BE829" i="2"/>
  <c r="BE837" i="2"/>
  <c r="BE841" i="2"/>
  <c r="BE903" i="2"/>
  <c r="BE915" i="2"/>
  <c r="BE929" i="2"/>
  <c r="BE931" i="2"/>
  <c r="BE958" i="2"/>
  <c r="BE981" i="2"/>
  <c r="BE1060" i="2"/>
  <c r="BE1067" i="2"/>
  <c r="BE1071" i="2"/>
  <c r="BE1084" i="2"/>
  <c r="BE1088" i="2"/>
  <c r="BE1094" i="2"/>
  <c r="BE1098" i="2"/>
  <c r="BE1107" i="2"/>
  <c r="BE1120" i="2"/>
  <c r="BE1129" i="2"/>
  <c r="BE1131" i="2"/>
  <c r="BE1138" i="2"/>
  <c r="BE1676" i="2"/>
  <c r="BA95" i="1"/>
  <c r="BE145" i="2"/>
  <c r="BE149" i="2"/>
  <c r="BE160" i="2"/>
  <c r="BE164" i="2"/>
  <c r="BE199" i="2"/>
  <c r="BE202" i="2"/>
  <c r="BE221" i="2"/>
  <c r="BE233" i="2"/>
  <c r="BE244" i="2"/>
  <c r="BE254" i="2"/>
  <c r="BE296" i="2"/>
  <c r="BE299" i="2"/>
  <c r="BE351" i="2"/>
  <c r="BE374" i="2"/>
  <c r="BE379" i="2"/>
  <c r="BE394" i="2"/>
  <c r="BE407" i="2"/>
  <c r="BE415" i="2"/>
  <c r="BE418" i="2"/>
  <c r="BE450" i="2"/>
  <c r="BE487" i="2"/>
  <c r="BE506" i="2"/>
  <c r="BE527" i="2"/>
  <c r="BE555" i="2"/>
  <c r="BE571" i="2"/>
  <c r="BE589" i="2"/>
  <c r="BE591" i="2"/>
  <c r="BE617" i="2"/>
  <c r="BE673" i="2"/>
  <c r="BE724" i="2"/>
  <c r="BE744" i="2"/>
  <c r="BE819" i="2"/>
  <c r="BE879" i="2"/>
  <c r="BE893" i="2"/>
  <c r="BE900" i="2"/>
  <c r="BE905" i="2"/>
  <c r="BE942" i="2"/>
  <c r="BE953" i="2"/>
  <c r="BE972" i="2"/>
  <c r="BE978" i="2"/>
  <c r="BE989" i="2"/>
  <c r="BE1005" i="2"/>
  <c r="BE1024" i="2"/>
  <c r="BE1045" i="2"/>
  <c r="BE1086" i="2"/>
  <c r="BE1092" i="2"/>
  <c r="BE1096" i="2"/>
  <c r="BE1118" i="2"/>
  <c r="BE1124" i="2"/>
  <c r="BE1148" i="2"/>
  <c r="BE1184" i="2"/>
  <c r="BE1678" i="2"/>
  <c r="BE147" i="2"/>
  <c r="BE156" i="2"/>
  <c r="BE193" i="2"/>
  <c r="BE198" i="2"/>
  <c r="BE257" i="2"/>
  <c r="BE279" i="2"/>
  <c r="BE346" i="2"/>
  <c r="BE347" i="2"/>
  <c r="BE354" i="2"/>
  <c r="BE372" i="2"/>
  <c r="BE393" i="2"/>
  <c r="BE416" i="2"/>
  <c r="BE439" i="2"/>
  <c r="BE460" i="2"/>
  <c r="BE476" i="2"/>
  <c r="BE491" i="2"/>
  <c r="BE508" i="2"/>
  <c r="BE524" i="2"/>
  <c r="BE545" i="2"/>
  <c r="BE557" i="2"/>
  <c r="BE698" i="2"/>
  <c r="BE700" i="2"/>
  <c r="BE786" i="2"/>
  <c r="BE806" i="2"/>
  <c r="BE815" i="2"/>
  <c r="BE842" i="2"/>
  <c r="BE855" i="2"/>
  <c r="BE887" i="2"/>
  <c r="BE891" i="2"/>
  <c r="BE909" i="2"/>
  <c r="BE919" i="2"/>
  <c r="BE945" i="2"/>
  <c r="BE970" i="2"/>
  <c r="BE985" i="2"/>
  <c r="BE993" i="2"/>
  <c r="BE1033" i="2"/>
  <c r="BE1035" i="2"/>
  <c r="BE1065" i="2"/>
  <c r="BE1090" i="2"/>
  <c r="BE1114" i="2"/>
  <c r="BE1127" i="2"/>
  <c r="BE1133" i="2"/>
  <c r="BE1177" i="2"/>
  <c r="BE1188" i="2"/>
  <c r="BE1195" i="2"/>
  <c r="BE1196" i="2"/>
  <c r="BE1197" i="2"/>
  <c r="BE1206" i="2"/>
  <c r="BE1212" i="2"/>
  <c r="BE1224" i="2"/>
  <c r="BE1241" i="2"/>
  <c r="BE1257" i="2"/>
  <c r="BE1269" i="2"/>
  <c r="BE1280" i="2"/>
  <c r="BE1293" i="2"/>
  <c r="BE1305" i="2"/>
  <c r="BE1311" i="2"/>
  <c r="BE1313" i="2"/>
  <c r="BE1319" i="2"/>
  <c r="BE1328" i="2"/>
  <c r="BE1334" i="2"/>
  <c r="BE1360" i="2"/>
  <c r="BE1375" i="2"/>
  <c r="BE1394" i="2"/>
  <c r="BE1431" i="2"/>
  <c r="BE1438" i="2"/>
  <c r="BE1455" i="2"/>
  <c r="BE1457" i="2"/>
  <c r="BE1461" i="2"/>
  <c r="BE1468" i="2"/>
  <c r="BE1480" i="2"/>
  <c r="BE1500" i="2"/>
  <c r="BE1504" i="2"/>
  <c r="BE1515" i="2"/>
  <c r="BE1535" i="2"/>
  <c r="BE1543" i="2"/>
  <c r="BE1581" i="2"/>
  <c r="BE1583" i="2"/>
  <c r="BE1592" i="2"/>
  <c r="BE1605" i="2"/>
  <c r="BE1610" i="2"/>
  <c r="BE1613" i="2"/>
  <c r="BE1617" i="2"/>
  <c r="BE1619" i="2"/>
  <c r="BE1647" i="2"/>
  <c r="BE1657" i="2"/>
  <c r="BE1664" i="2"/>
  <c r="BE1680" i="2"/>
  <c r="BE1689" i="2"/>
  <c r="BD95" i="1"/>
  <c r="F35" i="3"/>
  <c r="BB96" i="1"/>
  <c r="F36" i="6"/>
  <c r="BC99" i="1" s="1"/>
  <c r="F34" i="4"/>
  <c r="BA97" i="1" s="1"/>
  <c r="F35" i="5"/>
  <c r="BB98" i="1" s="1"/>
  <c r="J34" i="6"/>
  <c r="AW99" i="1" s="1"/>
  <c r="F36" i="8"/>
  <c r="BC101" i="1" s="1"/>
  <c r="F35" i="8"/>
  <c r="BB101" i="1" s="1"/>
  <c r="J34" i="4"/>
  <c r="AW97" i="1" s="1"/>
  <c r="F34" i="5"/>
  <c r="BA98" i="1" s="1"/>
  <c r="F36" i="7"/>
  <c r="BC100" i="1" s="1"/>
  <c r="F35" i="4"/>
  <c r="BB97" i="1" s="1"/>
  <c r="F36" i="5"/>
  <c r="BC98" i="1" s="1"/>
  <c r="F35" i="7"/>
  <c r="BB100" i="1" s="1"/>
  <c r="F36" i="3"/>
  <c r="BC96" i="1" s="1"/>
  <c r="F37" i="5"/>
  <c r="BD98" i="1" s="1"/>
  <c r="J34" i="7"/>
  <c r="AW100" i="1" s="1"/>
  <c r="F34" i="8"/>
  <c r="BA101" i="1" s="1"/>
  <c r="F37" i="4"/>
  <c r="BD97" i="1" s="1"/>
  <c r="J34" i="5"/>
  <c r="AW98" i="1" s="1"/>
  <c r="F34" i="7"/>
  <c r="BA100" i="1" s="1"/>
  <c r="J34" i="8"/>
  <c r="AW101" i="1" s="1"/>
  <c r="F34" i="3"/>
  <c r="BA96" i="1"/>
  <c r="F34" i="6"/>
  <c r="BA99" i="1" s="1"/>
  <c r="F37" i="8"/>
  <c r="BD101" i="1" s="1"/>
  <c r="F36" i="4"/>
  <c r="BC97" i="1" s="1"/>
  <c r="F37" i="7"/>
  <c r="BD100" i="1" s="1"/>
  <c r="F37" i="3"/>
  <c r="BD96" i="1"/>
  <c r="F35" i="6"/>
  <c r="BB99" i="1" s="1"/>
  <c r="J34" i="3"/>
  <c r="AW96" i="1" s="1"/>
  <c r="F37" i="6"/>
  <c r="BD99" i="1" s="1"/>
  <c r="T124" i="4" l="1"/>
  <c r="T123" i="4" s="1"/>
  <c r="T122" i="4" s="1"/>
  <c r="BK1202" i="2"/>
  <c r="J1202" i="2" s="1"/>
  <c r="J107" i="2" s="1"/>
  <c r="BK183" i="3"/>
  <c r="J183" i="3" s="1"/>
  <c r="J102" i="3" s="1"/>
  <c r="R269" i="6"/>
  <c r="R183" i="3"/>
  <c r="BK119" i="5"/>
  <c r="J119" i="5" s="1"/>
  <c r="J30" i="5" s="1"/>
  <c r="AG98" i="1" s="1"/>
  <c r="BK126" i="7"/>
  <c r="J126" i="7" s="1"/>
  <c r="J97" i="7" s="1"/>
  <c r="BK143" i="2"/>
  <c r="J143" i="2" s="1"/>
  <c r="J97" i="2" s="1"/>
  <c r="BK269" i="6"/>
  <c r="J269" i="6" s="1"/>
  <c r="J114" i="6" s="1"/>
  <c r="T269" i="6"/>
  <c r="T128" i="3"/>
  <c r="T127" i="3"/>
  <c r="BK128" i="3"/>
  <c r="J128" i="3"/>
  <c r="J97" i="3"/>
  <c r="T157" i="6"/>
  <c r="P124" i="4"/>
  <c r="P123" i="4"/>
  <c r="P122" i="4"/>
  <c r="AU97" i="1" s="1"/>
  <c r="T143" i="2"/>
  <c r="R119" i="5"/>
  <c r="R126" i="7"/>
  <c r="R125" i="7"/>
  <c r="P126" i="7"/>
  <c r="P125" i="7"/>
  <c r="AU100" i="1"/>
  <c r="P1202" i="2"/>
  <c r="P142" i="2" s="1"/>
  <c r="AU95" i="1" s="1"/>
  <c r="P269" i="6"/>
  <c r="R143" i="2"/>
  <c r="P119" i="5"/>
  <c r="AU98" i="1" s="1"/>
  <c r="R157" i="6"/>
  <c r="R147" i="6" s="1"/>
  <c r="R146" i="6" s="1"/>
  <c r="T126" i="7"/>
  <c r="T125" i="7"/>
  <c r="R128" i="3"/>
  <c r="R127" i="3"/>
  <c r="BK157" i="6"/>
  <c r="P157" i="6"/>
  <c r="P147" i="6" s="1"/>
  <c r="P146" i="6" s="1"/>
  <c r="AU99" i="1" s="1"/>
  <c r="T1202" i="2"/>
  <c r="R124" i="4"/>
  <c r="R123" i="4"/>
  <c r="R122" i="4" s="1"/>
  <c r="P183" i="3"/>
  <c r="P127" i="3" s="1"/>
  <c r="AU96" i="1" s="1"/>
  <c r="R1202" i="2"/>
  <c r="BK124" i="4"/>
  <c r="J124" i="4" s="1"/>
  <c r="J98" i="4" s="1"/>
  <c r="P143" i="2"/>
  <c r="BK266" i="6"/>
  <c r="J266" i="6" s="1"/>
  <c r="J112" i="6" s="1"/>
  <c r="BK127" i="8"/>
  <c r="BK126" i="8"/>
  <c r="J126" i="8" s="1"/>
  <c r="J96" i="8" s="1"/>
  <c r="J33" i="6"/>
  <c r="AV99" i="1" s="1"/>
  <c r="AT99" i="1" s="1"/>
  <c r="J33" i="5"/>
  <c r="AV98" i="1" s="1"/>
  <c r="AT98" i="1" s="1"/>
  <c r="J33" i="8"/>
  <c r="AV101" i="1" s="1"/>
  <c r="AT101" i="1" s="1"/>
  <c r="BB94" i="1"/>
  <c r="AX94" i="1" s="1"/>
  <c r="F33" i="4"/>
  <c r="AZ97" i="1" s="1"/>
  <c r="F33" i="2"/>
  <c r="AZ95" i="1" s="1"/>
  <c r="J33" i="2"/>
  <c r="AV95" i="1" s="1"/>
  <c r="AT95" i="1" s="1"/>
  <c r="F33" i="3"/>
  <c r="AZ96" i="1" s="1"/>
  <c r="BC94" i="1"/>
  <c r="AY94" i="1" s="1"/>
  <c r="J33" i="3"/>
  <c r="AV96" i="1"/>
  <c r="AT96" i="1" s="1"/>
  <c r="F33" i="5"/>
  <c r="AZ98" i="1" s="1"/>
  <c r="F33" i="8"/>
  <c r="AZ101" i="1" s="1"/>
  <c r="BD94" i="1"/>
  <c r="W33" i="1" s="1"/>
  <c r="BA94" i="1"/>
  <c r="AW94" i="1" s="1"/>
  <c r="AK30" i="1" s="1"/>
  <c r="F33" i="6"/>
  <c r="AZ99" i="1" s="1"/>
  <c r="F33" i="7"/>
  <c r="AZ100" i="1" s="1"/>
  <c r="J33" i="4"/>
  <c r="AV97" i="1" s="1"/>
  <c r="AT97" i="1" s="1"/>
  <c r="J33" i="7"/>
  <c r="AV100" i="1" s="1"/>
  <c r="AT100" i="1" s="1"/>
  <c r="BK127" i="3" l="1"/>
  <c r="J127" i="3" s="1"/>
  <c r="J96" i="3" s="1"/>
  <c r="T147" i="6"/>
  <c r="T146" i="6" s="1"/>
  <c r="BK147" i="6"/>
  <c r="J147" i="6" s="1"/>
  <c r="J97" i="6" s="1"/>
  <c r="AN98" i="1"/>
  <c r="J96" i="5"/>
  <c r="BK125" i="7"/>
  <c r="J125" i="7" s="1"/>
  <c r="J96" i="7" s="1"/>
  <c r="BK142" i="2"/>
  <c r="J142" i="2" s="1"/>
  <c r="J96" i="2" s="1"/>
  <c r="R142" i="2"/>
  <c r="T142" i="2"/>
  <c r="J157" i="6"/>
  <c r="J101" i="6" s="1"/>
  <c r="J127" i="8"/>
  <c r="J97" i="8"/>
  <c r="BK123" i="4"/>
  <c r="BK122" i="4" s="1"/>
  <c r="J122" i="4" s="1"/>
  <c r="J96" i="4" s="1"/>
  <c r="J39" i="5"/>
  <c r="AU94" i="1"/>
  <c r="W30" i="1"/>
  <c r="J30" i="8"/>
  <c r="AG101" i="1"/>
  <c r="W31" i="1"/>
  <c r="AZ94" i="1"/>
  <c r="AV94" i="1" s="1"/>
  <c r="AK29" i="1" s="1"/>
  <c r="W32" i="1"/>
  <c r="J30" i="3" l="1"/>
  <c r="AG96" i="1" s="1"/>
  <c r="AN96" i="1" s="1"/>
  <c r="J30" i="7"/>
  <c r="AG100" i="1" s="1"/>
  <c r="AN100" i="1" s="1"/>
  <c r="BK146" i="6"/>
  <c r="J146" i="6" s="1"/>
  <c r="J96" i="6" s="1"/>
  <c r="J30" i="2"/>
  <c r="AG95" i="1" s="1"/>
  <c r="AN95" i="1" s="1"/>
  <c r="J39" i="8"/>
  <c r="J123" i="4"/>
  <c r="J97" i="4" s="1"/>
  <c r="AN101" i="1"/>
  <c r="J30" i="4"/>
  <c r="AG97" i="1" s="1"/>
  <c r="AN97" i="1" s="1"/>
  <c r="AT94" i="1"/>
  <c r="W29" i="1"/>
  <c r="J39" i="2" l="1"/>
  <c r="J39" i="3"/>
  <c r="J39" i="7"/>
  <c r="J30" i="6"/>
  <c r="AG99" i="1" s="1"/>
  <c r="AN99" i="1" s="1"/>
  <c r="J39" i="4"/>
  <c r="AG94" i="1" l="1"/>
  <c r="AK26" i="1" s="1"/>
  <c r="AK35" i="1" s="1"/>
  <c r="J39" i="6"/>
  <c r="AN94" i="1" l="1"/>
</calcChain>
</file>

<file path=xl/sharedStrings.xml><?xml version="1.0" encoding="utf-8"?>
<sst xmlns="http://schemas.openxmlformats.org/spreadsheetml/2006/main" count="31703" uniqueCount="4040">
  <si>
    <t>Export Komplet</t>
  </si>
  <si>
    <t/>
  </si>
  <si>
    <t>2.0</t>
  </si>
  <si>
    <t>False</t>
  </si>
  <si>
    <t>{0cbc3842-ad7f-4f57-9d1f-92206c7441f7}</t>
  </si>
  <si>
    <t>&gt;&gt;  skryté sloupce  &lt;&lt;</t>
  </si>
  <si>
    <t>0,1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</si>
  <si>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</si>
  <si>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</si>
  <si>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</si>
  <si>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</si>
  <si>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</si>
  <si>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</si>
  <si>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</si>
  <si>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</si>
  <si>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Projektis319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</si>
  <si>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</si>
  <si>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</si>
  <si>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Rek. pavilonu nosorožců 3, ZOO Dvůr Králové - 1.etapa</t>
  </si>
  <si>
    <t>KSO:</t>
  </si>
  <si>
    <t>CC-CZ:</t>
  </si>
  <si>
    <t>Místo:</t>
  </si>
  <si>
    <t>Dvůr Králové nad Labem</t>
  </si>
  <si>
    <t>Datum:</t>
  </si>
  <si>
    <t>19. 3. 2024</t>
  </si>
  <si>
    <t>Zadavatel:</t>
  </si>
  <si>
    <t>IČ:</t>
  </si>
  <si>
    <t>ZOO Dvůr Králové a.s., Štefánikova 1029, D.K.n.L.</t>
  </si>
  <si>
    <t>DIČ:</t>
  </si>
  <si>
    <t>Uchazeč:</t>
  </si>
  <si>
    <t>Vyplň údaj</t>
  </si>
  <si>
    <t>Projektant:</t>
  </si>
  <si>
    <t>Projektis DK s.r.o.,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</si>
  <si>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</si>
  <si>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</si>
  <si>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</si>
  <si>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</si>
  <si>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</si>
  <si>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</si>
  <si>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</si>
  <si>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</si>
  <si>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</si>
  <si>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</si>
  <si>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</si>
  <si>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</si>
  <si>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</si>
  <si>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</si>
  <si>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</si>
  <si>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</si>
  <si>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</si>
  <si>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</si>
  <si>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</si>
  <si>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</si>
  <si>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</si>
  <si>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</si>
  <si>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</si>
  <si>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</si>
  <si>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</si>
  <si>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</si>
  <si>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</si>
  <si>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</si>
  <si>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</si>
  <si>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</si>
  <si>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</si>
  <si>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</si>
  <si>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</si>
  <si>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</si>
  <si>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</si>
  <si>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</si>
  <si>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</si>
  <si>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</si>
  <si>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</si>
  <si>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</si>
  <si>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</si>
  <si>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</si>
  <si>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</si>
  <si>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</si>
  <si>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</si>
  <si>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</si>
  <si>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</si>
  <si>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</si>
  <si>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</si>
  <si>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11</t>
  </si>
  <si>
    <t>SO 01 - Pavilon nosorožců - 1.etapa</t>
  </si>
  <si>
    <t>STA</t>
  </si>
  <si>
    <t>{2d2f5c79-aa3c-43a1-8b4d-7e156e5a2c98}</t>
  </si>
  <si>
    <t>2</t>
  </si>
  <si>
    <t>Zdravotní technika - 1.etapa</t>
  </si>
  <si>
    <t>{3d97b50b-0c5a-4a31-b5d6-2c11dbb3c888}</t>
  </si>
  <si>
    <t>13</t>
  </si>
  <si>
    <t>UT materiál a montáž - 1.etapa</t>
  </si>
  <si>
    <t>{16927af0-99be-4055-9a3b-197b6a7ddcf6}</t>
  </si>
  <si>
    <t>14</t>
  </si>
  <si>
    <t>VZT materiál a montáž - 1.etapa</t>
  </si>
  <si>
    <t>{a542cddc-972a-4b4a-a001-88d4c8ac5ef8}</t>
  </si>
  <si>
    <t>15</t>
  </si>
  <si>
    <t>Elektroinstalace - 1.etapa</t>
  </si>
  <si>
    <t>{04be92be-65b0-4161-b5e2-422d372895fd}</t>
  </si>
  <si>
    <t>SO 02 - Venkovní kanalizace - 1.etapa</t>
  </si>
  <si>
    <t>{695619f2-827a-4b67-9159-3a76e4b8ecc3}</t>
  </si>
  <si>
    <t>9</t>
  </si>
  <si>
    <t>Vedlejší náklady - 1.etapa</t>
  </si>
  <si>
    <t>{6d5e82da-9a52-473e-b5d3-ac364cf0ae62}</t>
  </si>
  <si>
    <t>fig95</t>
  </si>
  <si>
    <t>podchycení kcí stojkami s nosníky</t>
  </si>
  <si>
    <t>170,76</t>
  </si>
  <si>
    <t>fig11</t>
  </si>
  <si>
    <t>keramická dlažba</t>
  </si>
  <si>
    <t>4</t>
  </si>
  <si>
    <t>KRYCÍ LIST SOUPISU PRACÍ</t>
  </si>
  <si>
    <t>fig12</t>
  </si>
  <si>
    <t>teracové dlaždice</t>
  </si>
  <si>
    <t>13,3</t>
  </si>
  <si>
    <t>fig13</t>
  </si>
  <si>
    <t>stájové dlaždice</t>
  </si>
  <si>
    <t>317</t>
  </si>
  <si>
    <t>fig14</t>
  </si>
  <si>
    <t>betonová mazanina</t>
  </si>
  <si>
    <t>148,1</t>
  </si>
  <si>
    <t>fig15</t>
  </si>
  <si>
    <t>plocha pod roštem</t>
  </si>
  <si>
    <t>65,9</t>
  </si>
  <si>
    <t>Objekt:</t>
  </si>
  <si>
    <t>fig31</t>
  </si>
  <si>
    <t>izolace proti vodě vodorovná</t>
  </si>
  <si>
    <t>606,15</t>
  </si>
  <si>
    <t>11 - SO 01 - Pavilon nosorožců - 1.etapa</t>
  </si>
  <si>
    <t>fig32</t>
  </si>
  <si>
    <t>izolace proti vodě svislé</t>
  </si>
  <si>
    <t>262,325</t>
  </si>
  <si>
    <t>fig17</t>
  </si>
  <si>
    <t>plocha vnitřních omítek stropů</t>
  </si>
  <si>
    <t>552,9</t>
  </si>
  <si>
    <t>fig18</t>
  </si>
  <si>
    <t>oprava vnitřních omítek stěn v 1.n.p.</t>
  </si>
  <si>
    <t>954,732</t>
  </si>
  <si>
    <t>fig20</t>
  </si>
  <si>
    <t>plocha stávajících vnějších omítek stěn a soklů</t>
  </si>
  <si>
    <t>793,635</t>
  </si>
  <si>
    <t>fig23</t>
  </si>
  <si>
    <t>plocha KZS soklů 120 mm pod terénem</t>
  </si>
  <si>
    <t>59,772</t>
  </si>
  <si>
    <t>fig24</t>
  </si>
  <si>
    <t>plocha KZS soklů 120 mm nad terénem</t>
  </si>
  <si>
    <t>74,716</t>
  </si>
  <si>
    <t>fig25</t>
  </si>
  <si>
    <t>plocha KZS EPS 140 mm</t>
  </si>
  <si>
    <t>662,412</t>
  </si>
  <si>
    <t>fig26</t>
  </si>
  <si>
    <t>KZS ostění hl do 400 mm EPS 40 mm</t>
  </si>
  <si>
    <t>149,94</t>
  </si>
  <si>
    <t>fig27</t>
  </si>
  <si>
    <t>soklová lišta</t>
  </si>
  <si>
    <t>149,51</t>
  </si>
  <si>
    <t>fig28</t>
  </si>
  <si>
    <t>rohové lišty</t>
  </si>
  <si>
    <t>90,34</t>
  </si>
  <si>
    <t>fig29</t>
  </si>
  <si>
    <t>okenní lišty</t>
  </si>
  <si>
    <t>118,02</t>
  </si>
  <si>
    <t>fig30</t>
  </si>
  <si>
    <t>parapetní lišty</t>
  </si>
  <si>
    <t>31,92</t>
  </si>
  <si>
    <t>fig19</t>
  </si>
  <si>
    <t>omítka vnitřních stěn - 2.n.p.</t>
  </si>
  <si>
    <t>9,8</t>
  </si>
  <si>
    <t>fig75</t>
  </si>
  <si>
    <t>litý asfalt T09</t>
  </si>
  <si>
    <t>321,737</t>
  </si>
  <si>
    <t>fig71</t>
  </si>
  <si>
    <t>úprava podlah T11</t>
  </si>
  <si>
    <t>354,016</t>
  </si>
  <si>
    <t>fig72</t>
  </si>
  <si>
    <t>úprava stěn T11</t>
  </si>
  <si>
    <t>412,19</t>
  </si>
  <si>
    <t>fig41</t>
  </si>
  <si>
    <t>32,9</t>
  </si>
  <si>
    <t>fig42</t>
  </si>
  <si>
    <t>keramický sokl</t>
  </si>
  <si>
    <t>27,96</t>
  </si>
  <si>
    <t>fig43</t>
  </si>
  <si>
    <t>keramický obklad</t>
  </si>
  <si>
    <t>34,365</t>
  </si>
  <si>
    <t>fig44</t>
  </si>
  <si>
    <t>rohový profil</t>
  </si>
  <si>
    <t>7</t>
  </si>
  <si>
    <t>fig51</t>
  </si>
  <si>
    <t>betonová mazanina v m.č. 113,114,119</t>
  </si>
  <si>
    <t>53,346</t>
  </si>
  <si>
    <t>fig52</t>
  </si>
  <si>
    <t>betonová mazanina v m.č.115,116,117,118,120</t>
  </si>
  <si>
    <t>33,378</t>
  </si>
  <si>
    <t>fig53</t>
  </si>
  <si>
    <t>betonová mazanina v m.č.101-112</t>
  </si>
  <si>
    <t>504,682</t>
  </si>
  <si>
    <t>fig61</t>
  </si>
  <si>
    <t>SDK příčka 1xDFH2 12,5 mm</t>
  </si>
  <si>
    <t>15,555</t>
  </si>
  <si>
    <t>fig62</t>
  </si>
  <si>
    <t>SDK podhled 1xDFH2 12,5 mm</t>
  </si>
  <si>
    <t>18,9</t>
  </si>
  <si>
    <t>fig181</t>
  </si>
  <si>
    <t>úprava vnitřních stěn perlinkou a lepidlem v 1.n.p.</t>
  </si>
  <si>
    <t>529,769</t>
  </si>
  <si>
    <t>fig191</t>
  </si>
  <si>
    <t>vnitřní stěny a stropy ve 2.n.p.</t>
  </si>
  <si>
    <t>613,812</t>
  </si>
  <si>
    <t>fig55</t>
  </si>
  <si>
    <t>podlahová kce z desek OSB tl.22 mm</t>
  </si>
  <si>
    <t>327,1</t>
  </si>
  <si>
    <t>fig56</t>
  </si>
  <si>
    <t>podkladní rošt 100/120</t>
  </si>
  <si>
    <t>137,4</t>
  </si>
  <si>
    <t>fig57</t>
  </si>
  <si>
    <t>podkladní rošt 80/70</t>
  </si>
  <si>
    <t>4,5</t>
  </si>
  <si>
    <t>fig58</t>
  </si>
  <si>
    <t>sokl OSB 22 mm</t>
  </si>
  <si>
    <t>150</t>
  </si>
  <si>
    <t>fig99</t>
  </si>
  <si>
    <t>fasádní lešení</t>
  </si>
  <si>
    <t>819,484</t>
  </si>
  <si>
    <t>fig81</t>
  </si>
  <si>
    <t>120/100</t>
  </si>
  <si>
    <t>7,8</t>
  </si>
  <si>
    <t>fig82</t>
  </si>
  <si>
    <t>120/160</t>
  </si>
  <si>
    <t>47,8</t>
  </si>
  <si>
    <t>fig83</t>
  </si>
  <si>
    <t>140/160</t>
  </si>
  <si>
    <t>21,35</t>
  </si>
  <si>
    <t>fig84</t>
  </si>
  <si>
    <t>bednění 24 mm</t>
  </si>
  <si>
    <t>23,6</t>
  </si>
  <si>
    <t>fig86</t>
  </si>
  <si>
    <t xml:space="preserve">krytina střechy do 30° </t>
  </si>
  <si>
    <t>20</t>
  </si>
  <si>
    <t>fig87</t>
  </si>
  <si>
    <t>krytina střechy přes 60°</t>
  </si>
  <si>
    <t>3,6</t>
  </si>
  <si>
    <t>fig5</t>
  </si>
  <si>
    <t>podkladní beton v Pdl1 a Pdl2</t>
  </si>
  <si>
    <t>572,157</t>
  </si>
  <si>
    <t>fig1</t>
  </si>
  <si>
    <t>hloubení rýh</t>
  </si>
  <si>
    <t>65,344</t>
  </si>
  <si>
    <t>fig54</t>
  </si>
  <si>
    <t>betonová mazanina Pdl6</t>
  </si>
  <si>
    <t>10,314</t>
  </si>
  <si>
    <t>fig541</t>
  </si>
  <si>
    <t>betonová mazanina Pdl4</t>
  </si>
  <si>
    <t>14,82</t>
  </si>
  <si>
    <t>fig542</t>
  </si>
  <si>
    <t>betonová mazanina Pdl5</t>
  </si>
  <si>
    <t>6,656</t>
  </si>
  <si>
    <t>fig2</t>
  </si>
  <si>
    <t>rýha pro teplovodní potrubí</t>
  </si>
  <si>
    <t>39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</si>
  <si>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</si>
  <si>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</si>
  <si>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</si>
  <si>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</si>
  <si>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</si>
  <si>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</si>
  <si>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</si>
  <si>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</si>
  <si>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</si>
  <si>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</si>
  <si>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</si>
  <si>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</si>
  <si>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</si>
  <si>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</si>
  <si>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</si>
  <si>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</si>
  <si>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</si>
  <si>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</si>
  <si>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</si>
  <si>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</si>
  <si>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</si>
  <si>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</si>
  <si>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</si>
  <si>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</si>
  <si>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</si>
  <si>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</si>
  <si>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</si>
  <si>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</si>
  <si>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</si>
  <si>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</si>
  <si>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</si>
  <si>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</si>
  <si>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</si>
  <si>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</si>
  <si>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</si>
  <si>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</si>
  <si>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</si>
  <si>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</si>
  <si>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</si>
  <si>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</si>
  <si>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</si>
  <si>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</si>
  <si>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</si>
  <si>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</si>
  <si>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</si>
  <si>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</si>
  <si>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</si>
  <si>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</si>
  <si>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</si>
  <si>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</si>
  <si>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</si>
  <si>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</si>
  <si>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2024 01</t>
  </si>
  <si>
    <t>-712284478</t>
  </si>
  <si>
    <t>112101102</t>
  </si>
  <si>
    <t>Odstranění stromů listnatých průměru kmene přes 300 do 500 mm</t>
  </si>
  <si>
    <t>1144179128</t>
  </si>
  <si>
    <t>3</t>
  </si>
  <si>
    <t>112251101</t>
  </si>
  <si>
    <t>Odstranění pařezů průměru přes 100 do 300 mm</t>
  </si>
  <si>
    <t>1980326898</t>
  </si>
  <si>
    <t>112251102</t>
  </si>
  <si>
    <t>Odstranění pařezů průměru přes 300 do 500 mm</t>
  </si>
  <si>
    <t>1309415070</t>
  </si>
  <si>
    <t>5</t>
  </si>
  <si>
    <t>113106132</t>
  </si>
  <si>
    <t>Rozebrání dlažeb z betonových nebo kamenných dlaždic komunikací pro pěší strojně pl do 50 m2</t>
  </si>
  <si>
    <t>m2</t>
  </si>
  <si>
    <t>62411620</t>
  </si>
  <si>
    <t>VV</t>
  </si>
  <si>
    <t>45,0                                 "vodící pásek v Och1"</t>
  </si>
  <si>
    <t>6</t>
  </si>
  <si>
    <t>113106290</t>
  </si>
  <si>
    <t>Rozebrání vozovek ze silničních dílců se spárami vyplněnými kamenivem strojně pl přes 50 do 200 m2</t>
  </si>
  <si>
    <t>-2012263800</t>
  </si>
  <si>
    <t>200,0                          "výkopy kanalizace a vody"</t>
  </si>
  <si>
    <t>105,0                                   "živice v Och1"</t>
  </si>
  <si>
    <t>Mezisoučet</t>
  </si>
  <si>
    <t>113107321</t>
  </si>
  <si>
    <t>Odstranění podkladu z kameniva drceného tl do 100 mm strojně pl do 50 m2</t>
  </si>
  <si>
    <t>-1605093092</t>
  </si>
  <si>
    <t>8</t>
  </si>
  <si>
    <t>113107342</t>
  </si>
  <si>
    <t>Odstranění podkladu živičného tl přes 50 do 100 mm strojně pl do 50 m2</t>
  </si>
  <si>
    <t>1378598816</t>
  </si>
  <si>
    <t>105,0                                                 "živice v Och1"</t>
  </si>
  <si>
    <t>113202111</t>
  </si>
  <si>
    <t>Vytrhání obrub krajníků obrubníků stojatých</t>
  </si>
  <si>
    <t>m</t>
  </si>
  <si>
    <t>1046198065</t>
  </si>
  <si>
    <t>12,0                                        "Och1"</t>
  </si>
  <si>
    <t>10</t>
  </si>
  <si>
    <t>131213701</t>
  </si>
  <si>
    <t>Hloubení nezapažených jam v soudržných horninách třídy těžitelnosti I skupiny 3 ručně</t>
  </si>
  <si>
    <t>m3</t>
  </si>
  <si>
    <t>1464571034</t>
  </si>
  <si>
    <t>fig11*0,15</t>
  </si>
  <si>
    <t>fig12*0,15</t>
  </si>
  <si>
    <t>fig13*0,15</t>
  </si>
  <si>
    <t>fig14*0,15</t>
  </si>
  <si>
    <t>fig15*0,15</t>
  </si>
  <si>
    <t>132212131</t>
  </si>
  <si>
    <t>Hloubení nezapažených rýh šířky do 800 mm v soudržných horninách třídy těžitelnosti I skupiny 3 ručně</t>
  </si>
  <si>
    <t>1461125837</t>
  </si>
  <si>
    <t>3,8*0,6*0,93                             "řez 13"</t>
  </si>
  <si>
    <t>0,975*0,445*0,985                  "řez 2"</t>
  </si>
  <si>
    <t>0,70*0,385*0,985                    "řez 2"</t>
  </si>
  <si>
    <t>(3,615-0,445-0,7+2,36+2,325+1,67+2,27+3,875+4,97)*0,55*0,985    "řez 2"</t>
  </si>
  <si>
    <t>(3,36*3+14,6+3,36*2)*0,50*0,985          "řez 2"</t>
  </si>
  <si>
    <t>0,66*0,60*0,985                          "řez 2"</t>
  </si>
  <si>
    <t>1,12*0,40*0,985                          "řez 2"</t>
  </si>
  <si>
    <t>4,96*0,50*0,93                            "řez 17"</t>
  </si>
  <si>
    <t>1,96*0,50*0,905                          "řez 17"</t>
  </si>
  <si>
    <t>1,11*2*0,40*0,905                     "řez 17"</t>
  </si>
  <si>
    <t>(1,0*1,0-0,5*0,4)*0,7                     "z1"</t>
  </si>
  <si>
    <t>0,76*0,40*0,30+0,775*0,3*0,30                                "z2"</t>
  </si>
  <si>
    <t>1,85*0,40*1,00*2                               "z17"</t>
  </si>
  <si>
    <t>(1,12+1,12)*0,25*0,78+(0,6+0,6)*0,6*0,78         "z8"</t>
  </si>
  <si>
    <t xml:space="preserve">6,725*0,4*0,94                                "z10"  </t>
  </si>
  <si>
    <t xml:space="preserve">10,325*0,4*1,09                                "z9"  </t>
  </si>
  <si>
    <t>(10,54+10,55+5,9+8,835+1,355)*0,5*0,7             "a,b,řez 10"</t>
  </si>
  <si>
    <t>(2,65+2,9+5,75+1,3+1,55+3,1)*0,5*0,95               "c,d,řez 4"</t>
  </si>
  <si>
    <t>Součet</t>
  </si>
  <si>
    <t>132251252</t>
  </si>
  <si>
    <t>Hloubení rýh nezapažených š do 2000 mm v hornině třídy těžitelnosti I skupiny 3 objem do 50 m3 strojně</t>
  </si>
  <si>
    <t>-1093510485</t>
  </si>
  <si>
    <t>65,0*1,0*0,6                       "pro teplovodní potrubí"</t>
  </si>
  <si>
    <t>162201401</t>
  </si>
  <si>
    <t>Vodorovné přemístění větví stromů listnatých do 1 km D kmene přes 100 do 300 mm</t>
  </si>
  <si>
    <t>-979527122</t>
  </si>
  <si>
    <t>162201402</t>
  </si>
  <si>
    <t>Vodorovné přemístění větví stromů listnatých do 1 km D kmene přes 300 do 500 mm</t>
  </si>
  <si>
    <t>1380277247</t>
  </si>
  <si>
    <t>162201411</t>
  </si>
  <si>
    <t>Vodorovné přemístění kmenů stromů listnatých do 1 km D kmene přes 100 do 300 mm</t>
  </si>
  <si>
    <t>-1675555133</t>
  </si>
  <si>
    <t>16</t>
  </si>
  <si>
    <t>162201412</t>
  </si>
  <si>
    <t>Vodorovné přemístění kmenů stromů listnatých do 1 km D kmene přes 300 do 500 mm</t>
  </si>
  <si>
    <t>1763612562</t>
  </si>
  <si>
    <t>17</t>
  </si>
  <si>
    <t>162201421</t>
  </si>
  <si>
    <t>Vodorovné přemístění pařezů do 1 km D přes 100 do 300 mm</t>
  </si>
  <si>
    <t>-686829129</t>
  </si>
  <si>
    <t>18</t>
  </si>
  <si>
    <t>162201422</t>
  </si>
  <si>
    <t>Vodorovné přemístění pařezů do 1 km D přes 300 do 500 mm</t>
  </si>
  <si>
    <t>-1246377616</t>
  </si>
  <si>
    <t>19</t>
  </si>
  <si>
    <t>162751117</t>
  </si>
  <si>
    <t>Vodorovné přemístění přes 9 000 do 10000 m výkopku/sypaniny z horniny třídy těžitelnosti I skupiny 1 až 3</t>
  </si>
  <si>
    <t>1600365766</t>
  </si>
  <si>
    <t>162751119</t>
  </si>
  <si>
    <t>Příplatek k vodorovnému přemístění výkopku/sypaniny z horniny třídy těžitelnosti I skupiny 1 až 3 ZKD 1000 m přes 10000 m</t>
  </si>
  <si>
    <t>1344687302</t>
  </si>
  <si>
    <t>186,589*20 'Přepočtené koeficientem množství</t>
  </si>
  <si>
    <t>171201231</t>
  </si>
  <si>
    <t>Poplatek za uložení zeminy a kamení na recyklační skládce (skládkovné) kód odpadu 17 05 04</t>
  </si>
  <si>
    <t>t</t>
  </si>
  <si>
    <t>-1219541088</t>
  </si>
  <si>
    <t>fig1*1,800</t>
  </si>
  <si>
    <t>fig2*1,800</t>
  </si>
  <si>
    <t>fig11*0,15*1,800</t>
  </si>
  <si>
    <t>fig12*0,15*1,800</t>
  </si>
  <si>
    <t>fig13*0,15*1,800</t>
  </si>
  <si>
    <t>fig14*0,15*1,800</t>
  </si>
  <si>
    <t>fig15*0,15*1,800</t>
  </si>
  <si>
    <t>22</t>
  </si>
  <si>
    <t>175151101</t>
  </si>
  <si>
    <t>Obsypání potrubí strojně sypaninou bez prohození, uloženou do 3 m</t>
  </si>
  <si>
    <t>1815457037</t>
  </si>
  <si>
    <t>65,0*1,0*0,5                       "pro teplovodní potrubí"</t>
  </si>
  <si>
    <t>23</t>
  </si>
  <si>
    <t>M</t>
  </si>
  <si>
    <t>58331200</t>
  </si>
  <si>
    <t>štěrkopísek netříděný</t>
  </si>
  <si>
    <t>288502608</t>
  </si>
  <si>
    <t>65,0*1,0*0,5*2,000                       "pro teplovodní potrubí"</t>
  </si>
  <si>
    <t>24</t>
  </si>
  <si>
    <t>181951112</t>
  </si>
  <si>
    <t>Úprava pláně v hornině třídy těžitelnosti I skupiny 1 až 3 se zhutněním strojně</t>
  </si>
  <si>
    <t>-2094161185</t>
  </si>
  <si>
    <t>125,0                                       "Och1"</t>
  </si>
  <si>
    <t>25,0                                         "Och1"</t>
  </si>
  <si>
    <t>25</t>
  </si>
  <si>
    <t>183101314</t>
  </si>
  <si>
    <t>Jamky pro výsadbu s výměnou 100 % půdy zeminy skupiny 1 až 4 obj přes 0,05 do 0,125 m3 v rovině a svahu do 1:5</t>
  </si>
  <si>
    <t>565194135</t>
  </si>
  <si>
    <t>26</t>
  </si>
  <si>
    <t>10321100</t>
  </si>
  <si>
    <t>zahradní substrát pro výsadbu VL</t>
  </si>
  <si>
    <t>293984000</t>
  </si>
  <si>
    <t>10*0,125 'Přepočtené koeficientem množství</t>
  </si>
  <si>
    <t>27</t>
  </si>
  <si>
    <t>184102112</t>
  </si>
  <si>
    <t>Výsadba dřeviny s balem D přes 0,2 do 0,3 m do jamky se zalitím v rovině a svahu do 1:5</t>
  </si>
  <si>
    <t>-611894264</t>
  </si>
  <si>
    <t>28</t>
  </si>
  <si>
    <t>026603021</t>
  </si>
  <si>
    <t>dřevina s balem výšky 300 cm</t>
  </si>
  <si>
    <t>-1132774307</t>
  </si>
  <si>
    <t>29</t>
  </si>
  <si>
    <t>184215133</t>
  </si>
  <si>
    <t>Ukotvení kmene dřevin v rovině nebo na svahu do 1:5 třemi kůly D do 0,1 m dl přes 2 do 3 m</t>
  </si>
  <si>
    <t>-1103556814</t>
  </si>
  <si>
    <t>30</t>
  </si>
  <si>
    <t>60591257</t>
  </si>
  <si>
    <t>kůl vyvazovací dřevěný impregnovaný D 8cm dl 3m</t>
  </si>
  <si>
    <t>-1150647538</t>
  </si>
  <si>
    <t>10*3 'Přepočtené koeficientem množství</t>
  </si>
  <si>
    <t>Zakládání</t>
  </si>
  <si>
    <t>31</t>
  </si>
  <si>
    <t>271542211</t>
  </si>
  <si>
    <t>Podsyp pod základové konstrukce se zhutněním z netříděné štěrkodrtě</t>
  </si>
  <si>
    <t>-370140689</t>
  </si>
  <si>
    <t>fig5*0,15</t>
  </si>
  <si>
    <t xml:space="preserve">5,09*1,1*0,20                                "díl D - řez 6" </t>
  </si>
  <si>
    <t>10,325*1,2*0,10                           "díl E - řez 4,7"</t>
  </si>
  <si>
    <t>32</t>
  </si>
  <si>
    <t>273313511</t>
  </si>
  <si>
    <t>Základové desky z betonu tř. C 12/15</t>
  </si>
  <si>
    <t>-1667537164</t>
  </si>
  <si>
    <t>50,635*0,53*0,06                   "díl A - řez 1"</t>
  </si>
  <si>
    <t>33</t>
  </si>
  <si>
    <t>273321511</t>
  </si>
  <si>
    <t>Základové desky ze ŽB bez zvýšených nároků na prostředí tř. C 25/30</t>
  </si>
  <si>
    <t>-1473036886</t>
  </si>
  <si>
    <t>(5,675-0,145+1,3+3,89+1,3+4,385+1,3+3,73+1,3+3,595+1,3+5,045+1,3+5,69-0,095)*(4,87-0,2+1,3+2,83-0,14)                   "v.č.111"</t>
  </si>
  <si>
    <t>(5,415-0,095+1,3+4,31+1,3)*(4,87-0,2+1,3+2,83-0,14)          "v.č.112"</t>
  </si>
  <si>
    <t>(1,355+3,1)*(4,265+0,35+2,5+0,5+1,03)  "v.č.112,  včetně y"</t>
  </si>
  <si>
    <t>(4,56+0,5+20,57+0,6+0,775)*1,03       "v.č.112, x"</t>
  </si>
  <si>
    <t>4,56*(2,5+0,5)                    "v.č.112, x"</t>
  </si>
  <si>
    <t>3,525*(0,35+4,265)           "v.č.112, x"</t>
  </si>
  <si>
    <t>(3,6*4,265+2,57*2,5+0,775*(4,265+0,35+2,5))  "v.č.112, y"</t>
  </si>
  <si>
    <t>Mezisoučet                            "podkladní betonová deska"</t>
  </si>
  <si>
    <t>34</t>
  </si>
  <si>
    <t>273322611</t>
  </si>
  <si>
    <t>Základové desky ze ŽB se zvýšenými nároky na prostředí tř. C 30/37</t>
  </si>
  <si>
    <t>-422649594</t>
  </si>
  <si>
    <t>50,635*1,5*(0,34+0,16)/2             "díl A - řez 1"</t>
  </si>
  <si>
    <t>1,45*7*0,26*0,30                            "díl A - řez 1"</t>
  </si>
  <si>
    <t>50,635*0,30*0,26                            "díl A - řez 1"</t>
  </si>
  <si>
    <t>(3,265+2,16+2,125+1,47+2,07+3,675+5,14)*0,25*0,65  "díl A - řez 1"</t>
  </si>
  <si>
    <t xml:space="preserve">5,09*2,18*(0,185+0,375)/2          "díl D - řez 6" </t>
  </si>
  <si>
    <t xml:space="preserve">1,46*0,27*(0,375+0,395)/2          "díl D - řez 6" </t>
  </si>
  <si>
    <t xml:space="preserve">5,09*0,50*0,125                               "díl D - řez 6" </t>
  </si>
  <si>
    <t>10,325*2,08*0,20                             "díl E - řez 4,7"</t>
  </si>
  <si>
    <t xml:space="preserve">(10,325-6,725)*0,20*0,57              "díl E - řez 7" </t>
  </si>
  <si>
    <t xml:space="preserve">6,725*0,20*0,41*2                           "díl E - řez 4" </t>
  </si>
  <si>
    <t>Mezisoučet                                    "venkovní koridor a sokly"</t>
  </si>
  <si>
    <t>35</t>
  </si>
  <si>
    <t>273351121</t>
  </si>
  <si>
    <t>Zřízení bednění základových desek</t>
  </si>
  <si>
    <t>1141898398</t>
  </si>
  <si>
    <t>(5,675-0,145+1,3+3,89+1,3+4,385+1,3+3,73+1,3+3,595+1,3+5,045+1,3+5,69-0,095+4,87-0,2+1,3+2,83-0,14)*2*0,15</t>
  </si>
  <si>
    <t>(5,415-0,095+1,3+4,31+1,3+3,1+1,355+4,87-0,2+1,3+2,83-0,14)*2*0,15</t>
  </si>
  <si>
    <t>Mezisoučet                                          "podkladní betonová deska"</t>
  </si>
  <si>
    <t>50,635*2*(0,34+0,16)/2             "díl A - řez 1"</t>
  </si>
  <si>
    <t>1,45*7*1*0,30                            "díl A - řez 1"</t>
  </si>
  <si>
    <t>50,635*2*0,26                            "díl A - řez 1"</t>
  </si>
  <si>
    <t>(3,265+2,16+2,125+1,47+2,07+3,675+5,14)*2*0,65  "díl A - řez 1"</t>
  </si>
  <si>
    <t xml:space="preserve">5,09*2*(0,185+0,375)/2          "díl D - řez 6" </t>
  </si>
  <si>
    <t xml:space="preserve">1,46*1*(0,375+0,395)/2          "díl D - řez 6" </t>
  </si>
  <si>
    <t xml:space="preserve">5,09*2*0,125                               "díl D - řez 6" </t>
  </si>
  <si>
    <t>10,325*2*0,20                             "díl E - řez 4,7"</t>
  </si>
  <si>
    <t xml:space="preserve">(10,325-6,725)*2*0,57              "díl E - řez 7" </t>
  </si>
  <si>
    <t xml:space="preserve">6,725*2*0,41*2                           "díl E - řez 4" </t>
  </si>
  <si>
    <t>Mezisoučet                                 "venkovní koridor a sokly"</t>
  </si>
  <si>
    <t>36</t>
  </si>
  <si>
    <t>273351122</t>
  </si>
  <si>
    <t>Odstranění bednění základových desek</t>
  </si>
  <si>
    <t>877024070</t>
  </si>
  <si>
    <t>37</t>
  </si>
  <si>
    <t>273361821</t>
  </si>
  <si>
    <t>Výztuž základových desek betonářskou ocelí 10 505 (R)</t>
  </si>
  <si>
    <t>-401462716</t>
  </si>
  <si>
    <t>(160,4+395,6+866,5)*0,001    "venkovní koridor a sokly"</t>
  </si>
  <si>
    <t>Mezisoučet                                                    "v.č. 137"</t>
  </si>
  <si>
    <t>38</t>
  </si>
  <si>
    <t>273362021</t>
  </si>
  <si>
    <t>Výztuž základových desek svařovanými sítěmi Kari</t>
  </si>
  <si>
    <t>930385416</t>
  </si>
  <si>
    <t>2963,9*0,001                                  "Pdl1 - podkladní beton"</t>
  </si>
  <si>
    <t>492,8*0,001                                    "Pdl2 - podkladní beton"</t>
  </si>
  <si>
    <t>Mezisoučet                                                      "v.č.148"</t>
  </si>
  <si>
    <t>1065,6*0,001                                  "venkovní koridor a sokly"</t>
  </si>
  <si>
    <t>274313811</t>
  </si>
  <si>
    <t>Základové pásy z betonu tř. C 25/30</t>
  </si>
  <si>
    <t>-955152917</t>
  </si>
  <si>
    <t>40</t>
  </si>
  <si>
    <t>274351121</t>
  </si>
  <si>
    <t>Zřízení bednění základových pasů rovného</t>
  </si>
  <si>
    <t>508752240</t>
  </si>
  <si>
    <t>(3,8+2*0,6)*0,93                             "řez 13"</t>
  </si>
  <si>
    <t>(0,975+2*0,445)*0,985                  "řez 2"</t>
  </si>
  <si>
    <t>0,70*0,985                    "řez 2"</t>
  </si>
  <si>
    <t>(3,615-0,445-0,7+2,36+2,325+1,67+2,27+3,875+4,97)*0,985    "řez 2"</t>
  </si>
  <si>
    <t>(3,36*3+14,6+3,36*2)*0,985          "řez 2"</t>
  </si>
  <si>
    <t>0,66*0,985                          "řez 2"</t>
  </si>
  <si>
    <t>1,12*0,985                          "řez 2"</t>
  </si>
  <si>
    <t>4,96*2*0,93                            "řez 17"</t>
  </si>
  <si>
    <t>1,96*0,905                          "řez 17"</t>
  </si>
  <si>
    <t>1,11*2*2*0,905                     "řez 17"</t>
  </si>
  <si>
    <t>(0,5+1,0+1,0+0,5)*0,7                     "z1"</t>
  </si>
  <si>
    <t>0,76*2*0,30+0,775*2*0,30             "z2"</t>
  </si>
  <si>
    <t>(1,85+0,40)*2*1,00*2                               "z17"</t>
  </si>
  <si>
    <t>(1,12+1,12)*0,78+(0,6+0,6)*0,78         "z8"</t>
  </si>
  <si>
    <t xml:space="preserve">6,725*0,94                                "z10"  </t>
  </si>
  <si>
    <t xml:space="preserve">10,325*2*1,09                                "z9"  </t>
  </si>
  <si>
    <t>41</t>
  </si>
  <si>
    <t>274351122</t>
  </si>
  <si>
    <t>Odstranění bednění základových pasů rovného</t>
  </si>
  <si>
    <t>-1204062352</t>
  </si>
  <si>
    <t>42</t>
  </si>
  <si>
    <t>274361821</t>
  </si>
  <si>
    <t>Výztuž základových pasů betonářskou ocelí 10 505 (R)</t>
  </si>
  <si>
    <t>589219007</t>
  </si>
  <si>
    <t>(222,4+427,6)*0,001                       "v.č.115"</t>
  </si>
  <si>
    <t>43</t>
  </si>
  <si>
    <t>274362021</t>
  </si>
  <si>
    <t>Výztuž základových pasů svařovanými sítěmi Kari</t>
  </si>
  <si>
    <t>-1976455485</t>
  </si>
  <si>
    <t>799,2*0,001                               "v.č.115"</t>
  </si>
  <si>
    <t>44</t>
  </si>
  <si>
    <t>279113150</t>
  </si>
  <si>
    <t>Základová zeď tl do 100 mm z tvárnic ztraceného bednění včetně výplně z betonu tř. C 25/30</t>
  </si>
  <si>
    <t>-1705049671</t>
  </si>
  <si>
    <t>(1,1+0,6)*2*0,5                         "v.č.129"</t>
  </si>
  <si>
    <t>45</t>
  </si>
  <si>
    <t>279113151</t>
  </si>
  <si>
    <t>Základová zeď tl přes 100 do 150 mm z tvárnic ztraceného bednění včetně výplně z betonu tř. C 25/30</t>
  </si>
  <si>
    <t>1966847888</t>
  </si>
  <si>
    <t>(10,54*2+10,55*2+5,9*2+8,835*2+1,355*2)*0,5                    "a,b"</t>
  </si>
  <si>
    <t>(2,65+2,9+5,75+1,3+1,55+3,1)*0,75                           "c"</t>
  </si>
  <si>
    <t>(2,65+2,9+5,75+1,3+1,55+3,1)*0,25                           "d"</t>
  </si>
  <si>
    <t xml:space="preserve">(0,5+1,1+0,5)*5*0,5+(0,5+0,9+0,9+0,5)*1*0,5        "e"                                      </t>
  </si>
  <si>
    <t>1,25*0,25                                "f"</t>
  </si>
  <si>
    <t>1,25*0,50                                 "g"</t>
  </si>
  <si>
    <t>(1,4+0,8)*2*0,5                    "w"</t>
  </si>
  <si>
    <t>(3,0+0,75+0,15+3,0)*7*0,25+(3,0+1,15+0,55+3,0)*1*0,25            "n,o"</t>
  </si>
  <si>
    <t>(0,9+1,45)*2*8*0,25                  "p"</t>
  </si>
  <si>
    <t>3,09*0,25                                    "s"</t>
  </si>
  <si>
    <t>46</t>
  </si>
  <si>
    <t>279361821</t>
  </si>
  <si>
    <t>Výztuž základových zdí nosných betonářskou ocelí 10 505</t>
  </si>
  <si>
    <t>-1912516376</t>
  </si>
  <si>
    <t>102,4*0,001                          "v.č.129"</t>
  </si>
  <si>
    <t>Svislé a kompletní konstrukce</t>
  </si>
  <si>
    <t>47</t>
  </si>
  <si>
    <t>310237241</t>
  </si>
  <si>
    <t>Zazdívka otvorů pl přes 0,09 do 0,25 m2 ve zdivu nadzákladovém cihlami pálenými tl do 300 mm</t>
  </si>
  <si>
    <t>1276929661</t>
  </si>
  <si>
    <t>8                                   "zazdívka po hydrantech"</t>
  </si>
  <si>
    <t>48</t>
  </si>
  <si>
    <t>310271021</t>
  </si>
  <si>
    <t>Zazdívka otvorů ve zdivu nadzákladovém pl do 1 m2 pórobetonovými tvárnicemi do P2 na tenkovrstvou maltu tl 250 mm</t>
  </si>
  <si>
    <t>2011562071</t>
  </si>
  <si>
    <t>49</t>
  </si>
  <si>
    <t>310271041</t>
  </si>
  <si>
    <t>Zazdívka otvorů ve zdivu nadzákladovém pl do 1 m2 pórobetonovými tvárnicemi do P2 na tenkovrstvou maltu tl 375 m</t>
  </si>
  <si>
    <t>709119321</t>
  </si>
  <si>
    <t>1,2*0,5*4                                               "2.n.p."</t>
  </si>
  <si>
    <t>50</t>
  </si>
  <si>
    <t>310271061</t>
  </si>
  <si>
    <t>Zazdívka otvorů ve zdivu nadzákladovém pl přes 1 do 4 m2 pórobetonovými tvárnicemi do P2 na tenkovrstvou maltu tl 250 mm</t>
  </si>
  <si>
    <t>458305292</t>
  </si>
  <si>
    <t>1,07*3,95</t>
  </si>
  <si>
    <t>1,07*1,98</t>
  </si>
  <si>
    <t>1,68*2,10</t>
  </si>
  <si>
    <t>51</t>
  </si>
  <si>
    <t>310271081</t>
  </si>
  <si>
    <t>Zazdívka otvorů ve zdivu nadzákladovém pl přes 1 do 4 m2 pórobetonovými tvárnicemi do P2 na tenkovrstvou maltu tl 375 m</t>
  </si>
  <si>
    <t>65028152</t>
  </si>
  <si>
    <t>1,04*3,95                                               "1.n.p."</t>
  </si>
  <si>
    <t>52</t>
  </si>
  <si>
    <t>310321111</t>
  </si>
  <si>
    <t>Zabetonování otvorů do pl 1 m2 ve zdivu nadzákladovém včetně bednění a výztuže</t>
  </si>
  <si>
    <t>-669849739</t>
  </si>
  <si>
    <t>0,3*0,3*0,15*4                               "v.č.129"</t>
  </si>
  <si>
    <t>53</t>
  </si>
  <si>
    <t>311272311</t>
  </si>
  <si>
    <t>Zdivo z pórobetonových tvárnic hladkých do P2 do 450 kg/m3 na tenkovrstvou maltu tl 375 mm</t>
  </si>
  <si>
    <t>1519802607</t>
  </si>
  <si>
    <t>3,16*3,96                             "mezi 114 a 121"</t>
  </si>
  <si>
    <t>54</t>
  </si>
  <si>
    <t>311322611</t>
  </si>
  <si>
    <t>Nosná zeď ze ŽB odolného proti agresivnímu prostředí tř. C 30/37 bez výztuže</t>
  </si>
  <si>
    <t>-59113017</t>
  </si>
  <si>
    <t xml:space="preserve">(1,45*0,58*1,225+3,1*0,58*0,825+(0,365+0,365+0,175*2)/2*0,175*0,825)*7         </t>
  </si>
  <si>
    <t xml:space="preserve">(1,45*0,58*1,225+3,1*0,58*0,825+(0,485+0,485+0,145)/2*0,595*0,825)*1         </t>
  </si>
  <si>
    <t>Mezisoučet                                     "v.č.135"</t>
  </si>
  <si>
    <t>55</t>
  </si>
  <si>
    <t>311351121</t>
  </si>
  <si>
    <t>Zřízení oboustranného bednění nosných nadzákladových zdí</t>
  </si>
  <si>
    <t>1380346316</t>
  </si>
  <si>
    <t>((1,45+0,58)*2*1,225+(3,1+0,175)*2*0,825)*7</t>
  </si>
  <si>
    <t>((1,45+0,58)*2*1,225+(3,1+0,595)*2*0,825)*1</t>
  </si>
  <si>
    <t>56</t>
  </si>
  <si>
    <t>311351122</t>
  </si>
  <si>
    <t>Odstranění oboustranného bednění nosných nadzákladových zdí</t>
  </si>
  <si>
    <t>-1731658671</t>
  </si>
  <si>
    <t>57</t>
  </si>
  <si>
    <t>311361321</t>
  </si>
  <si>
    <t>Výztuž nosných zdí betonářskou ocelí 11 375</t>
  </si>
  <si>
    <t>-962083601</t>
  </si>
  <si>
    <t>55,5*0,001                           "v.č.135"</t>
  </si>
  <si>
    <t>58</t>
  </si>
  <si>
    <t>311361821</t>
  </si>
  <si>
    <t>Výztuž nosných zdí betonářskou ocelí 10 505</t>
  </si>
  <si>
    <t>1084797965</t>
  </si>
  <si>
    <t>(1346,0+1001,4)*0,001                                 "v.č.135"</t>
  </si>
  <si>
    <t>59</t>
  </si>
  <si>
    <t>313322611</t>
  </si>
  <si>
    <t>Obkladová zeď ze ŽB odolného proti agresivnímu prostředí tř. C 30/37 bez výztuže</t>
  </si>
  <si>
    <t>-980564039</t>
  </si>
  <si>
    <t>(4,42+5,76+5,72+5,685+5,03+4,895+6,345+6,255+7,48+7,48+1,35+17,465+7,48+0,315+0,615+1,56)*2,15*0,12</t>
  </si>
  <si>
    <t>(0,46+2,6+5,76+5,72+5,685+5,03+4,895+6,345+6,255+2,6+0,5+0,5+2,6+17,465+2,6+0,5)*0,43*0,12</t>
  </si>
  <si>
    <t>60</t>
  </si>
  <si>
    <t>313351311</t>
  </si>
  <si>
    <t>Zřízení jednostranného bednění obkladových nadzákladových zdí</t>
  </si>
  <si>
    <t>539180047</t>
  </si>
  <si>
    <t>(4,42+5,76+5,72+5,685+5,03+4,895+6,345+6,255+7,48+7,48+1,35+17,465+7,48+0,315+0,615+1,56)*2,15</t>
  </si>
  <si>
    <t>(0,46+2,6+5,76+5,72+5,685+5,03+4,895+6,345+6,255+2,6+0,5+0,5+2,6+17,465+2,6+0,5)*0,43</t>
  </si>
  <si>
    <t>61</t>
  </si>
  <si>
    <t>313351312</t>
  </si>
  <si>
    <t>Odstranění jednostranného bednění obkladových nadzákladových zdí</t>
  </si>
  <si>
    <t>1777098527</t>
  </si>
  <si>
    <t>62</t>
  </si>
  <si>
    <t>313362021</t>
  </si>
  <si>
    <t>Výztuž obkladových zdí svařovanými sítěmi Kari</t>
  </si>
  <si>
    <t>1022261861</t>
  </si>
  <si>
    <t>1145,6*0,001                                "v.č.135"</t>
  </si>
  <si>
    <t>63</t>
  </si>
  <si>
    <t>317321411</t>
  </si>
  <si>
    <t>Překlad ze ŽB tř. C 25/30</t>
  </si>
  <si>
    <t>-1804500448</t>
  </si>
  <si>
    <t>(0,15+2,6+0,15)*0,4*0,315*3                          "P1"</t>
  </si>
  <si>
    <t>64</t>
  </si>
  <si>
    <t>317351107</t>
  </si>
  <si>
    <t>Zřízení bednění překladů v do 4 m</t>
  </si>
  <si>
    <t>1458344512</t>
  </si>
  <si>
    <t>(0,15+2,6+0,15)*(0,4+2*0,315)*3                          "P1"</t>
  </si>
  <si>
    <t>65</t>
  </si>
  <si>
    <t>317351108</t>
  </si>
  <si>
    <t>Odstranění bednění překladů v do 4 m</t>
  </si>
  <si>
    <t>347036621</t>
  </si>
  <si>
    <t>66</t>
  </si>
  <si>
    <t>317361821</t>
  </si>
  <si>
    <t>Výztuž překladů a říms z betonářské oceli 10 505</t>
  </si>
  <si>
    <t>-1208184036</t>
  </si>
  <si>
    <t>(18,9-3,6+60,7)*0,001                                  "v.č.136"</t>
  </si>
  <si>
    <t>67</t>
  </si>
  <si>
    <t>317944321</t>
  </si>
  <si>
    <t>Válcované nosníky do č.12 dodatečně osazované do připravených otvorů</t>
  </si>
  <si>
    <t>-35296398</t>
  </si>
  <si>
    <t>(1,3*8+1,5*3+1,6*3)*10,4*0,001                        "IPE 120"</t>
  </si>
  <si>
    <t>68</t>
  </si>
  <si>
    <t>317944323</t>
  </si>
  <si>
    <t>Válcované nosníky č.14 až 22 dodatečně osazované do připravených otvorů</t>
  </si>
  <si>
    <t>-819906294</t>
  </si>
  <si>
    <t>3,5*3*9*22,4*0,001                                "IPE 200"</t>
  </si>
  <si>
    <t>69</t>
  </si>
  <si>
    <t>319201321</t>
  </si>
  <si>
    <t>Vyrovnání nerovného povrchu zdiva tl do 30 mm maltou</t>
  </si>
  <si>
    <t>-138577676</t>
  </si>
  <si>
    <t>(0,41+39,755+0,25*2)*0,4                  "sokl pod terénem"</t>
  </si>
  <si>
    <t>(0,41+39,755+0,25*2)*0,3                  "sokl nad terénem"</t>
  </si>
  <si>
    <t>(0,48+4,775+1,3+5,34+4,04+0,45+9,17+0,25*4)*0,4               "sokl pod terénem"</t>
  </si>
  <si>
    <t>(0,48+4,775+1,3+5,34+4,04+0,45+9,17+0,25*4)*0,3               "sokl nad terénem"</t>
  </si>
  <si>
    <t>Mezisoučet                                         "S"</t>
  </si>
  <si>
    <t xml:space="preserve">10,37*0,4                                 "sokl pod terénem"  </t>
  </si>
  <si>
    <t xml:space="preserve">10,37*0,3                                 "sokl nad terénem"  </t>
  </si>
  <si>
    <t>Mezisoučet                                         "V"</t>
  </si>
  <si>
    <t>(9,15+0,42+4,135+4,09+11,435+0,44+0,25*4)*0,4  "sokl pod terénem"</t>
  </si>
  <si>
    <t>(9,15+0,42+4,135+4,09+11,435+0,44+0,25*4)*0,3 "sokl nad terénem"</t>
  </si>
  <si>
    <t>(39,78+0,41+0,25*2)*0,4                          "sokl pod terénem"</t>
  </si>
  <si>
    <t>(39,78+0,41+0,25*2)*0,3                          "sokl nad terénem"</t>
  </si>
  <si>
    <t>Mezisoučet                                           "J"</t>
  </si>
  <si>
    <t>fig22</t>
  </si>
  <si>
    <t>Součet                                                "nový stav"</t>
  </si>
  <si>
    <t>70</t>
  </si>
  <si>
    <t>3262181211</t>
  </si>
  <si>
    <t>Zdění  z nepravidelných kamenů do betonu, objem jednoho kamene přes 0,02 m3</t>
  </si>
  <si>
    <t>1010909389</t>
  </si>
  <si>
    <t>10,0*1,0*1,0                "venkovní hrazení z balvanů"</t>
  </si>
  <si>
    <t>71</t>
  </si>
  <si>
    <t>340231125</t>
  </si>
  <si>
    <t>Zazdívka otvorů v příčkách nebo stěnách pl přes 1 do 4 m2 cihlami děrovanými broušenými na tenkovrstvou maltu tl. příčky 140 mm</t>
  </si>
  <si>
    <t>913178219</t>
  </si>
  <si>
    <t>(3,09-1,45)*2,5*1</t>
  </si>
  <si>
    <t>(3,11-1,45)*2,2*8</t>
  </si>
  <si>
    <t>72</t>
  </si>
  <si>
    <t>340271031</t>
  </si>
  <si>
    <t>Zazdívka otvorů v příčkách nebo stěnách pl přes 0,25 do 1 m2 tvárnicemi pórobetonovými tl 125 mm</t>
  </si>
  <si>
    <t>-1245632209</t>
  </si>
  <si>
    <t>0,4*1,125</t>
  </si>
  <si>
    <t>73</t>
  </si>
  <si>
    <t>340271035</t>
  </si>
  <si>
    <t>Zazdívka otvorů v příčkách nebo stěnách pl přes 1 do 4 m2 tvárnicemi pórobetonovými tl 125 mm</t>
  </si>
  <si>
    <t>1881226908</t>
  </si>
  <si>
    <t>1,07*2,22</t>
  </si>
  <si>
    <t>0,99*3,96*3-0,7*1,97-0,8*1,97</t>
  </si>
  <si>
    <t>74</t>
  </si>
  <si>
    <t>340271041</t>
  </si>
  <si>
    <t>Zazdívka otvorů v příčkách nebo stěnách pl přes 0,25 do 1 m2 tvárnicemi pórobetonovými tl 150 mm</t>
  </si>
  <si>
    <t>87801283</t>
  </si>
  <si>
    <t>75</t>
  </si>
  <si>
    <t>340271045</t>
  </si>
  <si>
    <t>Zazdívka otvorů v příčkách nebo stěnách pl přes 1 do 4 m2 tvárnicemi pórobetonovými tl 150 mm</t>
  </si>
  <si>
    <t>-1804976795</t>
  </si>
  <si>
    <t>0,99*3,96</t>
  </si>
  <si>
    <t>0,765*2,27</t>
  </si>
  <si>
    <t>76</t>
  </si>
  <si>
    <t>346272256</t>
  </si>
  <si>
    <t>Přizdívka z pórobetonových tvárnic tl 150 mm</t>
  </si>
  <si>
    <t>-362822911</t>
  </si>
  <si>
    <t>1,0*1,25                                    "118"</t>
  </si>
  <si>
    <t>77</t>
  </si>
  <si>
    <t>381181001</t>
  </si>
  <si>
    <t>Montáž univerzálních mobilních buněk samostatně stojících</t>
  </si>
  <si>
    <t>215904600</t>
  </si>
  <si>
    <t>78</t>
  </si>
  <si>
    <t>553999001</t>
  </si>
  <si>
    <t>kontejnerová buňka včetně napojení na sítě - pronájem na 8 měsíců</t>
  </si>
  <si>
    <t>-123293435</t>
  </si>
  <si>
    <t>79</t>
  </si>
  <si>
    <t>3811810011</t>
  </si>
  <si>
    <t>Demontáž univerzálních mobilních buněk samostatně stojících</t>
  </si>
  <si>
    <t>1947188712</t>
  </si>
  <si>
    <t>Vodorovné konstrukce</t>
  </si>
  <si>
    <t>80</t>
  </si>
  <si>
    <t>411321414</t>
  </si>
  <si>
    <t>Stropy deskové ze ŽB tř. C 25/30</t>
  </si>
  <si>
    <t>-2009746846</t>
  </si>
  <si>
    <t>1,8*5,73*0,25                         "stropní deska"</t>
  </si>
  <si>
    <t>81</t>
  </si>
  <si>
    <t>411322424</t>
  </si>
  <si>
    <t>Stropy trámové nebo kazetové ze ŽB tř. C 25/30</t>
  </si>
  <si>
    <t>-989652586</t>
  </si>
  <si>
    <t>2,0*0,57*0,24*1</t>
  </si>
  <si>
    <t>2,0*(0,41*0,24+1,5*0,12)*2</t>
  </si>
  <si>
    <t>Mezisoučet                              "v.č.147"</t>
  </si>
  <si>
    <t>82</t>
  </si>
  <si>
    <t>411351011</t>
  </si>
  <si>
    <t>Zřízení bednění stropů deskových tl přes 5 do 25 cm bez podpěrné kce</t>
  </si>
  <si>
    <t>735952783</t>
  </si>
  <si>
    <t>1,8*5,73                         "stropní deska"</t>
  </si>
  <si>
    <t>2,0*(0,17+2*0,24)*1    "nakládací rampy"</t>
  </si>
  <si>
    <t>2,0*(0,24+0,12)*2        "nakládací rampy"</t>
  </si>
  <si>
    <t xml:space="preserve">Mezisoučet                            </t>
  </si>
  <si>
    <t>83</t>
  </si>
  <si>
    <t>411351012</t>
  </si>
  <si>
    <t>Odstranění bednění stropů deskových tl přes 5 do 25 cm bez podpěrné kce</t>
  </si>
  <si>
    <t>-84019644</t>
  </si>
  <si>
    <t>84</t>
  </si>
  <si>
    <t>411354234</t>
  </si>
  <si>
    <t>Bednění stropů ztracené z hraněných trapézových vln v 40 mm plech pozinkovaný tl 0,88 mm</t>
  </si>
  <si>
    <t>1014487992</t>
  </si>
  <si>
    <t>2,0*1,5*2                     "nakládací rampy"</t>
  </si>
  <si>
    <t>85</t>
  </si>
  <si>
    <t>411354313</t>
  </si>
  <si>
    <t>Zřízení podpěrné konstrukce stropů výšky do 4 m tl přes 15 do 25 cm</t>
  </si>
  <si>
    <t>-1442249316</t>
  </si>
  <si>
    <t>86</t>
  </si>
  <si>
    <t>411354314</t>
  </si>
  <si>
    <t>Odstranění podpěrné konstrukce stropů výšky do 4 m tl přes 15 do 25 cm</t>
  </si>
  <si>
    <t>-1339528500</t>
  </si>
  <si>
    <t>87</t>
  </si>
  <si>
    <t>411361821</t>
  </si>
  <si>
    <t>Výztuž stropů betonářskou ocelí 10 505</t>
  </si>
  <si>
    <t>-1206777606</t>
  </si>
  <si>
    <t>(3,6+25,6+104,8)*0,001                   "v.č.136"</t>
  </si>
  <si>
    <t>(10,3+41,8)*0,001                              "v.č.147"</t>
  </si>
  <si>
    <t>88</t>
  </si>
  <si>
    <t>411362021</t>
  </si>
  <si>
    <t>Výztuž stropů svařovanými sítěmi Kari</t>
  </si>
  <si>
    <t>-1566359712</t>
  </si>
  <si>
    <t>53,3*0,001                              "v.č.147"</t>
  </si>
  <si>
    <t>Komunikace pozemní</t>
  </si>
  <si>
    <t>89</t>
  </si>
  <si>
    <t>564740003</t>
  </si>
  <si>
    <t>Podklad z kameniva hrubého drceného vel. 8-16 mm plochy do 100 m2 tl 140 mm</t>
  </si>
  <si>
    <t>-784596629</t>
  </si>
  <si>
    <t>90</t>
  </si>
  <si>
    <t>564750101</t>
  </si>
  <si>
    <t>Podklad z kameniva hrubého drceného vel. 16-32 mm plochy do 100 m2 tl 150 mm</t>
  </si>
  <si>
    <t>1436774984</t>
  </si>
  <si>
    <t>91</t>
  </si>
  <si>
    <t>565135111</t>
  </si>
  <si>
    <t>Asfaltový beton vrstva podkladní ACP 16 (obalované kamenivo OKS) tl 50 mm š do 3 m</t>
  </si>
  <si>
    <t>-219489004</t>
  </si>
  <si>
    <t>92</t>
  </si>
  <si>
    <t>567122111</t>
  </si>
  <si>
    <t>Podklad ze směsi stmelené cementem SC C 8/10 (KSC I) tl 120 mm</t>
  </si>
  <si>
    <t>-434513896</t>
  </si>
  <si>
    <t>93</t>
  </si>
  <si>
    <t>573231111</t>
  </si>
  <si>
    <t>Postřik živičný spojovací ze silniční emulze v množství 0,70 kg/m2</t>
  </si>
  <si>
    <t>1476051564</t>
  </si>
  <si>
    <t>125,0*2                                       "Och1"</t>
  </si>
  <si>
    <t>94</t>
  </si>
  <si>
    <t>577134111</t>
  </si>
  <si>
    <t>Asfaltový beton vrstva obrusná ACO 11+ (ABS) tř. I tl 40 mm š do 3 m z nemodifikovaného asfaltu</t>
  </si>
  <si>
    <t>582981279</t>
  </si>
  <si>
    <t>95</t>
  </si>
  <si>
    <t>584121111</t>
  </si>
  <si>
    <t>Osazení silničních dílců z ŽB do lože z kameniva těženého tl 40 mm plochy do 200 m2</t>
  </si>
  <si>
    <t>-924295833</t>
  </si>
  <si>
    <t>200,0                                           "výkopy kanalizace a vody"</t>
  </si>
  <si>
    <t>96</t>
  </si>
  <si>
    <t>593810081</t>
  </si>
  <si>
    <t>panel silniční použitý</t>
  </si>
  <si>
    <t>-1995021662</t>
  </si>
  <si>
    <t>97</t>
  </si>
  <si>
    <t>597069111</t>
  </si>
  <si>
    <t>Příplatek ZKD 10 mm tl lože přes 100 mm u rigolu dlážděného</t>
  </si>
  <si>
    <t>-2129174380</t>
  </si>
  <si>
    <t>2,0*4                                 "v.č.121-124"</t>
  </si>
  <si>
    <t>98</t>
  </si>
  <si>
    <t>597761111</t>
  </si>
  <si>
    <t>Rigol dlážděný do lože z betonu tl 100 mm z betonových desek</t>
  </si>
  <si>
    <t>-1662537126</t>
  </si>
  <si>
    <t>2,0                                 "v.č.121-124"</t>
  </si>
  <si>
    <t>Úpravy povrchů, podlahy a osazování výplní</t>
  </si>
  <si>
    <t>99</t>
  </si>
  <si>
    <t>611142001</t>
  </si>
  <si>
    <t>Pletivo sklovláknité vnitřních stropů vtlačené do tmelu</t>
  </si>
  <si>
    <t>-688992212</t>
  </si>
  <si>
    <t>43,0+38,3+38,2+33,4+32,4+43,0+41,6+63,2+41,0+31,6+36,2+25,4+1,3+44,6+19,2+6,8  "101-115,119 - nový stav"</t>
  </si>
  <si>
    <t>Mezisoučet                                          "nový stav"</t>
  </si>
  <si>
    <t>100</t>
  </si>
  <si>
    <t>611321131</t>
  </si>
  <si>
    <t>Vápenocementový štuk vnitřních rovných stropů tloušťky do 3 mm</t>
  </si>
  <si>
    <t>164947417</t>
  </si>
  <si>
    <t>19,2                                              "115"</t>
  </si>
  <si>
    <t>101</t>
  </si>
  <si>
    <t>611325411</t>
  </si>
  <si>
    <t>Oprava vnitřní vápenocementové hladké omítky stropů v rozsahu plochy do 10 %</t>
  </si>
  <si>
    <t>1660568839</t>
  </si>
  <si>
    <t>43,0+38,3+38,2+33,4+32,4+43,0+41,6+63,2+41,0+31,6+36,2+25,4+1,3+44,6+19,2+7,6+2,7+1,9+6,8+1,5  "101-120 - nový stav"</t>
  </si>
  <si>
    <t>102</t>
  </si>
  <si>
    <t>612131101</t>
  </si>
  <si>
    <t>Cementový postřik vnitřních stěn nanášený celoplošně ručně</t>
  </si>
  <si>
    <t>1208244539</t>
  </si>
  <si>
    <t>1,15*0,5*4</t>
  </si>
  <si>
    <t>(2,6*2,5-2,0*2,0)*3</t>
  </si>
  <si>
    <t>Mezisoučet                                         "2.n.p."</t>
  </si>
  <si>
    <t>103</t>
  </si>
  <si>
    <t>612142001</t>
  </si>
  <si>
    <t>Pletivo sklovláknité vnitřních stěn vtlačené do tmelu</t>
  </si>
  <si>
    <t>-943302121</t>
  </si>
  <si>
    <t>(39,78+9,0)*2*(3,75-2,1)                   "101-107"</t>
  </si>
  <si>
    <t>(11,435+4,13+2,585+9,0+1,68+4,04+11,415+9,0+1,5+1,5)*(3,75-2,1)   "109-112"</t>
  </si>
  <si>
    <t>(1,0+1,5)*2*3,75                   "113"</t>
  </si>
  <si>
    <t>(4,84+0,235+2,82+0,365+0,99+4,25+3,75+1,0)*2*(3,75-2,1)   "114"</t>
  </si>
  <si>
    <t>(3,82+4,64)*2*2,48                "115 část"</t>
  </si>
  <si>
    <t>(2,82+2,7)*2*3,0                   "116"</t>
  </si>
  <si>
    <t>(0,99+2,69)*2*3,0                 "117"</t>
  </si>
  <si>
    <t>(0,99+1,9+0,15)*2*3,0                  "118"</t>
  </si>
  <si>
    <t xml:space="preserve">(0,99+1,1)*2*3,0                   "115 část"  </t>
  </si>
  <si>
    <t>(0,99+1,505)*2*3,0                 "120"</t>
  </si>
  <si>
    <t xml:space="preserve">(1,53+3,16)*2*3,75                   "119" </t>
  </si>
  <si>
    <t>(1,445+1,07)*2*3,75                 "119"</t>
  </si>
  <si>
    <t>Mezisoučet                                 "nový stav - 1.n.p."</t>
  </si>
  <si>
    <t>104</t>
  </si>
  <si>
    <t>612321131</t>
  </si>
  <si>
    <t>Vápenocementový štuk vnitřních stěn tloušťky do 3 mm</t>
  </si>
  <si>
    <t>-2139520315</t>
  </si>
  <si>
    <t>(0,99+2,69)*2*(3,0-2,0)                 "117"</t>
  </si>
  <si>
    <t>(0,99+1,9+0,15)*2*(3,0-2,0)                  "118"</t>
  </si>
  <si>
    <t>(0,99+1,505)*2*(3,0-1,5)                "120"</t>
  </si>
  <si>
    <t>105</t>
  </si>
  <si>
    <t>612321141</t>
  </si>
  <si>
    <t>Vápenocementová omítka štuková dvouvrstvá vnitřních stěn nanášená ručně</t>
  </si>
  <si>
    <t>2140225669</t>
  </si>
  <si>
    <t>106</t>
  </si>
  <si>
    <t>612321191</t>
  </si>
  <si>
    <t>Příplatek k vápenocementové omítce vnitřních stěn za každých dalších 5 mm tloušťky ručně</t>
  </si>
  <si>
    <t>-1099117519</t>
  </si>
  <si>
    <t>107</t>
  </si>
  <si>
    <t>612325411</t>
  </si>
  <si>
    <t>Oprava vnitřní vápenocementové hladké omítky stěn v rozsahu plochy do 10 %</t>
  </si>
  <si>
    <t>-439941560</t>
  </si>
  <si>
    <t>(39,78+9,0)*2*3,75                   "101-107"</t>
  </si>
  <si>
    <t>(11,435+4,13+2,585+9,0+1,68+4,04+11,415+9,0+1,5+1,5)*3,75   "109-112"</t>
  </si>
  <si>
    <t>(4,84+0,235+2,82+0,365+0,99+4,25+3,75+1,0)*2*3,75   "114"</t>
  </si>
  <si>
    <t>(3,82+4,64)*2*2,48                "115"</t>
  </si>
  <si>
    <t>(2,82+2,7)*2*3,75                   "116"</t>
  </si>
  <si>
    <t>(0,99+2,69)*2*3,75                 "117"</t>
  </si>
  <si>
    <t>(0,99+1,9+0,15)*2*3,75                    "118"</t>
  </si>
  <si>
    <t xml:space="preserve">(0,99+1,1)*2*3,75                   "115"  </t>
  </si>
  <si>
    <t>(0,99+1,505)*2*3,75                "120"</t>
  </si>
  <si>
    <t>108</t>
  </si>
  <si>
    <t>619991011</t>
  </si>
  <si>
    <t>Obalení samostatných konstrukcí a prvků fólií</t>
  </si>
  <si>
    <t>977816058</t>
  </si>
  <si>
    <t>1,135*1,125*4</t>
  </si>
  <si>
    <t>1,25*2,1*1</t>
  </si>
  <si>
    <t>0,60*1,05*1</t>
  </si>
  <si>
    <t>2,33*2,71*1</t>
  </si>
  <si>
    <t>0,96*2,12*1</t>
  </si>
  <si>
    <t>1,47*1,47*1</t>
  </si>
  <si>
    <t>0,58*0,58*1</t>
  </si>
  <si>
    <t>1,8*1,5*15</t>
  </si>
  <si>
    <t>2,0*2,0*3</t>
  </si>
  <si>
    <t>109</t>
  </si>
  <si>
    <t>622151031</t>
  </si>
  <si>
    <t>Penetrační silikonový nátěr vnějších pastovitých tenkovrstvých omítek stěn</t>
  </si>
  <si>
    <t>-1232267794</t>
  </si>
  <si>
    <t>fig26*0,40</t>
  </si>
  <si>
    <t>110</t>
  </si>
  <si>
    <t>622151021</t>
  </si>
  <si>
    <t>Penetrační akrylátový nátěr vnějších mozaikových tenkovrstvých omítek stěn</t>
  </si>
  <si>
    <t>1334254369</t>
  </si>
  <si>
    <t>111</t>
  </si>
  <si>
    <t>622211031</t>
  </si>
  <si>
    <t>Montáž kontaktního zateplení vnějších stěn lepením a mechanickým kotvením polystyrénových desek do betonu a zdiva tl přes 120 do 160 mm</t>
  </si>
  <si>
    <t>564739771</t>
  </si>
  <si>
    <t>(0,41+39,755+0,25*2+0,14*1)*(4,11-0,2)</t>
  </si>
  <si>
    <t>-1,45*2,0*6</t>
  </si>
  <si>
    <t>(0,48+4,775+1,3+5,34+4,04+0,45+9,17+0,25*4+0,14*1)*(6,41-0,2)</t>
  </si>
  <si>
    <t>-1,45*2,0*2</t>
  </si>
  <si>
    <t>-1,135*1,125*2</t>
  </si>
  <si>
    <t>10,37*(6,41-0,2+2,0/2)</t>
  </si>
  <si>
    <t>-1,45*2,0*1</t>
  </si>
  <si>
    <t>-1,25*2,1*1</t>
  </si>
  <si>
    <t>-0,60*1,05*1</t>
  </si>
  <si>
    <t>(9,15+0,42+4,135+4,09+11,435+0,44+0,25*4+0,14*1)*(6,41-0,2)</t>
  </si>
  <si>
    <t>2,6*0,5*2</t>
  </si>
  <si>
    <t>-2,33*2,71*1</t>
  </si>
  <si>
    <t>-0,96*2,12*1</t>
  </si>
  <si>
    <t>-1,47*1,47*1</t>
  </si>
  <si>
    <t>-0,58*0,58*1</t>
  </si>
  <si>
    <t>-1,8*1,5*5</t>
  </si>
  <si>
    <t>-2,0*2,0*2</t>
  </si>
  <si>
    <t>(39,78+0,41+0,25*2+0,14*1)*(4,11-0,2)</t>
  </si>
  <si>
    <t>-1,8*1,5*10</t>
  </si>
  <si>
    <t>112</t>
  </si>
  <si>
    <t>28375951</t>
  </si>
  <si>
    <t>deska EPS 70 fasádní λ=0,039 tl 140mm</t>
  </si>
  <si>
    <t>-1765733259</t>
  </si>
  <si>
    <t>fig25*1,05</t>
  </si>
  <si>
    <t>113</t>
  </si>
  <si>
    <t>622212051</t>
  </si>
  <si>
    <t>Montáž kontaktního zateplení vnějšího ostění, nadpraží nebo parapetu hl. špalety do 400 mm lepením desek z polystyrenu tl do 40 mm</t>
  </si>
  <si>
    <t>1813665074</t>
  </si>
  <si>
    <t>(1,135+1,125)*2*2</t>
  </si>
  <si>
    <t>(1,25+2*2,1)*1</t>
  </si>
  <si>
    <t>(0,60+1,05)*2*1</t>
  </si>
  <si>
    <t>(2,33+2*2,71)*1</t>
  </si>
  <si>
    <t>(0,96+2*2,12)*1</t>
  </si>
  <si>
    <t>(1,47+1,47)*2*1</t>
  </si>
  <si>
    <t>(0,58+0,58)*2*1</t>
  </si>
  <si>
    <t>(1,8+1,5)*2*15</t>
  </si>
  <si>
    <t>(2,0+2*2,0)*2</t>
  </si>
  <si>
    <t>114</t>
  </si>
  <si>
    <t>28375932</t>
  </si>
  <si>
    <t>deska EPS 70 fasádní λ=0,039 tl 40mm</t>
  </si>
  <si>
    <t>-136399473</t>
  </si>
  <si>
    <t>fig26*0,40*1,1</t>
  </si>
  <si>
    <t>115</t>
  </si>
  <si>
    <t>622213021</t>
  </si>
  <si>
    <t>Montáž kontaktního zateplení vnějších stěn polystyrénových desek lepením na beton a zdivo tl přes 80 do 120 mm</t>
  </si>
  <si>
    <t>-1515869793</t>
  </si>
  <si>
    <t>(0,41+39,755+0,25*2+0,12*1)*0,4                  "sokl pod terénem"</t>
  </si>
  <si>
    <t>(0,48+4,775+1,3+5,34+4,04+0,45+9,17+0,25*4+0,12*1)*0,4               "sokl pod terénem"</t>
  </si>
  <si>
    <t>(9,15+0,42+4,135+4,09+11,435+0,44+0,25*4+0,12*1)*0,4  "sokl pod terénem"</t>
  </si>
  <si>
    <t>(39,78+0,41+0,25*2+0,12*1)*0,4                          "sokl pod terénem"</t>
  </si>
  <si>
    <t>Součet                                                "nový stav - KZS soklů pod terénem 120 mm"</t>
  </si>
  <si>
    <t>(0,41+39,755+0,25*2+0,12*1)*(0,3+0,2)                  "sokl nad terénem"</t>
  </si>
  <si>
    <t>(0,48+4,775+1,3+5,34+4,04+0,45+9,17+0,25*4+0,12*1)*(0,3+0,2)               "sokl nad terénem"</t>
  </si>
  <si>
    <t xml:space="preserve">10,37*(0,3+0,2)                                 "sokl nad terénem"  </t>
  </si>
  <si>
    <t>(9,15+0,42+4,135+4,09+11,435+0,44+0,25*4+0,12*1)*(0,3+0,2) "sokl nad terénem"</t>
  </si>
  <si>
    <t>(39,78+0,41+0,25*2+0,12*1)*(0,3+0,2)                          "sokl nad terénem"</t>
  </si>
  <si>
    <t>Součet                                                "nový stav - KZS soklů nad terénem 120 mm"</t>
  </si>
  <si>
    <t>116</t>
  </si>
  <si>
    <t>28376018</t>
  </si>
  <si>
    <t>deska perimetrická fasádní soklová 150kPa λ=0,035 tl 120mm</t>
  </si>
  <si>
    <t>1556161285</t>
  </si>
  <si>
    <t>fig23*1,05</t>
  </si>
  <si>
    <t>fig24*1,05</t>
  </si>
  <si>
    <t>117</t>
  </si>
  <si>
    <t>622251101</t>
  </si>
  <si>
    <t>Příplatek k cenám kontaktního zateplení vnějších stěn za zápustnou montáž a použití tepelněizolačních zátek z polystyrenu</t>
  </si>
  <si>
    <t>1218181178</t>
  </si>
  <si>
    <t>118</t>
  </si>
  <si>
    <t>622252001</t>
  </si>
  <si>
    <t>Montáž profilů kontaktního zateplení připevněných mechanicky</t>
  </si>
  <si>
    <t>-1321591243</t>
  </si>
  <si>
    <t>(0,41+39,755+0,25*2+0,14*1)</t>
  </si>
  <si>
    <t>(0,48+4,775+1,3+5,34+4,04+0,45+9,17+0,25*4+0,14*1)</t>
  </si>
  <si>
    <t>10,37</t>
  </si>
  <si>
    <t>(9,15+0,42+4,135+4,09+11,435+0,44+0,25*4+0,14*1)</t>
  </si>
  <si>
    <t>(39,78+0,41+0,25*2+0,14*1)</t>
  </si>
  <si>
    <t>119</t>
  </si>
  <si>
    <t>59051651</t>
  </si>
  <si>
    <t>profil zakládací Al tl 0,7mm pro ETICS pro izolant tl 140mm</t>
  </si>
  <si>
    <t>1837297055</t>
  </si>
  <si>
    <t>fig27*1,05</t>
  </si>
  <si>
    <t>120</t>
  </si>
  <si>
    <t>622252002</t>
  </si>
  <si>
    <t>Montáž profilů kontaktního zateplení lepených</t>
  </si>
  <si>
    <t>292793698</t>
  </si>
  <si>
    <t>(4,11+0,7)*4</t>
  </si>
  <si>
    <t>(6,41+0,7)*10</t>
  </si>
  <si>
    <t>Mezisoučet                                    "rohové lišty"</t>
  </si>
  <si>
    <t>(1,135+1,125*2)*2</t>
  </si>
  <si>
    <t>(0,60+1,05*2)*1</t>
  </si>
  <si>
    <t>(1,47+1,47*2)*1</t>
  </si>
  <si>
    <t>(0,58+0,58*2)*1</t>
  </si>
  <si>
    <t>(1,8+1,5*2)*15</t>
  </si>
  <si>
    <t>Mezisoučet                                "okenní lišty"</t>
  </si>
  <si>
    <t>1,135*2</t>
  </si>
  <si>
    <t>0,60*1</t>
  </si>
  <si>
    <t>1,47*1</t>
  </si>
  <si>
    <t>0,58*1</t>
  </si>
  <si>
    <t>1,8*15</t>
  </si>
  <si>
    <t>Mezisoučet                                "parapetní lišty"</t>
  </si>
  <si>
    <t>121</t>
  </si>
  <si>
    <t>63127464</t>
  </si>
  <si>
    <t>profil rohový Al 15x15mm s výztužnou tkaninou š 100mm pro ETICS</t>
  </si>
  <si>
    <t>-42183405</t>
  </si>
  <si>
    <t>fig28*1,05</t>
  </si>
  <si>
    <t>122</t>
  </si>
  <si>
    <t>59051510</t>
  </si>
  <si>
    <t>profil začišťovací s okapnicí PVC s výztužnou tkaninou pro nadpraží ETICS</t>
  </si>
  <si>
    <t>763816379</t>
  </si>
  <si>
    <t>fig29*1,05</t>
  </si>
  <si>
    <t>123</t>
  </si>
  <si>
    <t>59051512</t>
  </si>
  <si>
    <t>profil začišťovací s okapnicí PVC s výztužnou tkaninou pro parapet ETICS</t>
  </si>
  <si>
    <t>1675636572</t>
  </si>
  <si>
    <t>fig30*1,05</t>
  </si>
  <si>
    <t>124</t>
  </si>
  <si>
    <t>622325101</t>
  </si>
  <si>
    <t>Oprava vnější vápenocementové hladké omítky složitosti 1 stěn v rozsahu do 10 %</t>
  </si>
  <si>
    <t>279904893</t>
  </si>
  <si>
    <t>(0,41+39,755+0,25*2)*4,11</t>
  </si>
  <si>
    <t>(0,48+4,775+1,3+5,34+4,04+0,45+9,17+0,25*4)*6,41</t>
  </si>
  <si>
    <t>10,37*(6,41+2,0/2)</t>
  </si>
  <si>
    <t>(9,15+0,42+4,135+4,09+11,435+0,44+0,25*4)*6,41</t>
  </si>
  <si>
    <t>2,6*0,5*2                                 "nový žb překlad"</t>
  </si>
  <si>
    <t>(39,78+0,41+0,25*2)*4,11</t>
  </si>
  <si>
    <t>fig21</t>
  </si>
  <si>
    <t>125</t>
  </si>
  <si>
    <t>622511112</t>
  </si>
  <si>
    <t>Tenkovrstvá akrylátová mozaiková střednězrnná omítka vnějších stěn</t>
  </si>
  <si>
    <t>-618620578</t>
  </si>
  <si>
    <t>126</t>
  </si>
  <si>
    <t>622531012</t>
  </si>
  <si>
    <t>Tenkovrstvá silikonová zatíraná omítka zrnitost 1,5 mm vnějších stěn</t>
  </si>
  <si>
    <t>2072426925</t>
  </si>
  <si>
    <t>127</t>
  </si>
  <si>
    <t>629991011</t>
  </si>
  <si>
    <t>Zakrytí výplní otvorů a svislých ploch fólií přilepenou lepící páskou</t>
  </si>
  <si>
    <t>33808683</t>
  </si>
  <si>
    <t>1,135*1,125*2</t>
  </si>
  <si>
    <t>2,0*2,0*2</t>
  </si>
  <si>
    <t>128</t>
  </si>
  <si>
    <t>629995101</t>
  </si>
  <si>
    <t>Očištění vnějších ploch tlakovou vodou</t>
  </si>
  <si>
    <t>1525877580</t>
  </si>
  <si>
    <t>fig17                             "vnitřní stropy"</t>
  </si>
  <si>
    <t>fig18                             "vnitřní stěny"</t>
  </si>
  <si>
    <t>fig20                              "vnější stěny"</t>
  </si>
  <si>
    <t>129</t>
  </si>
  <si>
    <t>631311115</t>
  </si>
  <si>
    <t>Mazanina tl přes 50 do 80 mm z betonu prostého bez zvýšených nároků na prostředí tř. C 20/25</t>
  </si>
  <si>
    <t>-917514159</t>
  </si>
  <si>
    <t>1,8*5,73</t>
  </si>
  <si>
    <t>Mezisoučet                                 "Pdl6"</t>
  </si>
  <si>
    <t>fig54*0,06</t>
  </si>
  <si>
    <t>130</t>
  </si>
  <si>
    <t>631311225</t>
  </si>
  <si>
    <t>Mazanina tl přes 80 do 120 mm z betonu prostého se zvýšenými nároky na prostředí tř. C 30/37</t>
  </si>
  <si>
    <t>-17693218</t>
  </si>
  <si>
    <t>39,78*9,0                                  "101-107,108"</t>
  </si>
  <si>
    <t>11,435*9,0                                    "109 - 110"</t>
  </si>
  <si>
    <t>4,13*8,7/2+4,085*9,0-1,68*(3,96+1,06)-1,5*1,7       "111 - 112"</t>
  </si>
  <si>
    <t>Mezisoučet                                      "pdl1"</t>
  </si>
  <si>
    <t>fig53*0,12</t>
  </si>
  <si>
    <t>131</t>
  </si>
  <si>
    <t>631311234</t>
  </si>
  <si>
    <t>Mazanina tl přes 120 do 240 mm z betonu prostého se zvýšenými nároky na prostředí tř. C 25/30</t>
  </si>
  <si>
    <t>1218266168</t>
  </si>
  <si>
    <t>1,0*1,3                                           "113"</t>
  </si>
  <si>
    <t>(0,4+4,84+0,235+2,82+0,365+0,99+0,41)*1,28+4,84*(2,7+0,28)+3,78*(1,0+3,75)    "114"</t>
  </si>
  <si>
    <t>1,53*3,16+1,0*0,41+1,445*1,07          "119"</t>
  </si>
  <si>
    <t>3,82*4,64+0,36*1,1               "115 část"</t>
  </si>
  <si>
    <t>2,82*2,7                    "116"</t>
  </si>
  <si>
    <t>0,99*(2,69+0,125+0,15+1,9+0,125+1,1+0,125+1,505) "115 část,117,118,120"</t>
  </si>
  <si>
    <t>Součet                                                   "pdl2"</t>
  </si>
  <si>
    <t>fig51*0,15</t>
  </si>
  <si>
    <t>fig52*0,10</t>
  </si>
  <si>
    <t>132</t>
  </si>
  <si>
    <t>631311235</t>
  </si>
  <si>
    <t>Mazanina tl přes 120 do 240 mm z betonu prostého se zvýšenými nároky na prostředí tř. C 30/37</t>
  </si>
  <si>
    <t>-502475877</t>
  </si>
  <si>
    <t>7,125*2,08</t>
  </si>
  <si>
    <t>Mezisoučet                                "Pdl4"</t>
  </si>
  <si>
    <t xml:space="preserve">(1,6+1,6)*2,08               </t>
  </si>
  <si>
    <t>Mezisoučet                                 "Pdl5"</t>
  </si>
  <si>
    <t>fig541*(0,12+0,16)/2</t>
  </si>
  <si>
    <t>fig542*(0,13+0,25)/2</t>
  </si>
  <si>
    <t>133</t>
  </si>
  <si>
    <t>631319011</t>
  </si>
  <si>
    <t>Příplatek k mazanině tl přes 50 do 80 mm za přehlazení povrchu</t>
  </si>
  <si>
    <t>-435509086</t>
  </si>
  <si>
    <t>134</t>
  </si>
  <si>
    <t>631319012</t>
  </si>
  <si>
    <t>Příplatek k mazanině tl přes 80 do 120 mm za přehlazení povrchu</t>
  </si>
  <si>
    <t>177524470</t>
  </si>
  <si>
    <t>135</t>
  </si>
  <si>
    <t>631319013</t>
  </si>
  <si>
    <t>Příplatek k mazanině tl přes 120 do 240 mm za přehlazení povrchu</t>
  </si>
  <si>
    <t>858375123</t>
  </si>
  <si>
    <t>136</t>
  </si>
  <si>
    <t>631319111</t>
  </si>
  <si>
    <t>Příplatek k mazanině za provedení odtokového žlábku do 200x100 mm</t>
  </si>
  <si>
    <t>1213387645</t>
  </si>
  <si>
    <t>27,0+7,0+9,5+3,5</t>
  </si>
  <si>
    <t>137</t>
  </si>
  <si>
    <t>631319171</t>
  </si>
  <si>
    <t>Příplatek k mazanině tl přes 50 do 80 mm za stržení povrchu spodní vrstvy před vložením výztuže</t>
  </si>
  <si>
    <t>1767773938</t>
  </si>
  <si>
    <t>138</t>
  </si>
  <si>
    <t>631319173</t>
  </si>
  <si>
    <t>Příplatek k mazanině tl přes 80 do 120 mm za stržení povrchu spodní vrstvy před vložením výztuže</t>
  </si>
  <si>
    <t>-1421309301</t>
  </si>
  <si>
    <t>fig53*0,12*2</t>
  </si>
  <si>
    <t>139</t>
  </si>
  <si>
    <t>631319175</t>
  </si>
  <si>
    <t>Příplatek k mazanině tl přes 120 do 240 mm za stržení povrchu spodní vrstvy před vložením výztuže</t>
  </si>
  <si>
    <t>2065513351</t>
  </si>
  <si>
    <t>140</t>
  </si>
  <si>
    <t>631351101</t>
  </si>
  <si>
    <t>Zřízení bednění rýh a hran v podlahách</t>
  </si>
  <si>
    <t>626990693</t>
  </si>
  <si>
    <t>(39,78+9,0)*2*0,12                                  "101-107,108"</t>
  </si>
  <si>
    <t>(11,435+4,13+2,585+9,0+1,68+4,04+11,415+9,0+1,5+1,5+1,3+1,3)*0,12 "109-112"</t>
  </si>
  <si>
    <t>141</t>
  </si>
  <si>
    <t>631351102</t>
  </si>
  <si>
    <t>Odstranění bednění rýh a hran v podlahách</t>
  </si>
  <si>
    <t>-1159770348</t>
  </si>
  <si>
    <t>142</t>
  </si>
  <si>
    <t>631361221</t>
  </si>
  <si>
    <t>Výztuž mazanin betonářskou ocelí 10 216</t>
  </si>
  <si>
    <t>-61429788</t>
  </si>
  <si>
    <t>466,2*0,001                                  "Pdl1 - podlahová deska"</t>
  </si>
  <si>
    <t>82,1*0,001                                     "Pdl2 - podlahová deska"</t>
  </si>
  <si>
    <t>Mezisoučet                        "distanční výztuž"</t>
  </si>
  <si>
    <t>143</t>
  </si>
  <si>
    <t>631362021</t>
  </si>
  <si>
    <t>Výztuž mazanin svařovanými sítěmi Kari</t>
  </si>
  <si>
    <t>303781380</t>
  </si>
  <si>
    <t>5927,8*0,001                                  "Pdl1 - podlahová deska"</t>
  </si>
  <si>
    <t>492,8*0,001                                    "Pdl2 - podlahová deska"</t>
  </si>
  <si>
    <t>59,7*0,001                                       "Pdl6 - podlahová deska"</t>
  </si>
  <si>
    <t>15,0*0,001                                         "rampa"</t>
  </si>
  <si>
    <t>7,5*0,001                                         "rampa"</t>
  </si>
  <si>
    <t>fig541*4,44*0,001*1,25             "venkovní koridor"</t>
  </si>
  <si>
    <t>fig542*4,44*0,001*1,25             "venkovní koridor"</t>
  </si>
  <si>
    <t>Mezisoučet                                                 "betonová mazanina"</t>
  </si>
  <si>
    <t>144</t>
  </si>
  <si>
    <t>6324812151</t>
  </si>
  <si>
    <t>Separační vrstva ze skelné rohože</t>
  </si>
  <si>
    <t>772447636</t>
  </si>
  <si>
    <t>145</t>
  </si>
  <si>
    <t>6326211341</t>
  </si>
  <si>
    <t>Litý asfalt o tl vrstvy přes 30 do 40 mm rozprostřený ručně - T09</t>
  </si>
  <si>
    <t>-362815553</t>
  </si>
  <si>
    <t>39,78*(9,0-3,22)                      "101-107,108"</t>
  </si>
  <si>
    <t>11,435*(9,0-3,22)                        "109 - 110"</t>
  </si>
  <si>
    <t>-(6,3+4,9)/2*3,22                       "kaliště 111"</t>
  </si>
  <si>
    <t>146</t>
  </si>
  <si>
    <t>634112114</t>
  </si>
  <si>
    <t>Obvodová dilatace podlahovým páskem z pěnového PE mezi stěnou a mazaninou nebo potěrem v 120 mm</t>
  </si>
  <si>
    <t>1672764197</t>
  </si>
  <si>
    <t>(39,78+9,0)*2+(11,435+4,13+2,585+9,0+1,68+4,04+11,415+9,0+1,5+1,5+1,3+1,3) "101-112"</t>
  </si>
  <si>
    <t>(1,0+3,75+4,25+4,84+0,235+2,82+0,365+0,99)*2             "114 - řez C"</t>
  </si>
  <si>
    <t>(3,82+4,64+0,36+0,99)*2                                   "115"</t>
  </si>
  <si>
    <t>(2,82+2,70)*2                                   "116"</t>
  </si>
  <si>
    <t>(0,99+2,69+0,99+1,9+0,99+1,505)*2   "117,118,120"</t>
  </si>
  <si>
    <t>(1,53+3,16+0,41+1,07)*2                "119"</t>
  </si>
  <si>
    <t>147</t>
  </si>
  <si>
    <t>634663111</t>
  </si>
  <si>
    <t>Výplň dilatačních spar šířky do 10 mm v mazaninách polyuretovou samonivelační hmotou</t>
  </si>
  <si>
    <t>-1387439035</t>
  </si>
  <si>
    <t>9,0*8+39,78+11,435+4,42                             "101-112"</t>
  </si>
  <si>
    <t>3,78+1,28                                                                "114"</t>
  </si>
  <si>
    <t>Mezisoučet                                                             "T03"</t>
  </si>
  <si>
    <t>148</t>
  </si>
  <si>
    <t>634911123</t>
  </si>
  <si>
    <t>Řezání dilatačních spár š 10 mm hl přes 20 do 50 mm v čerstvé betonové mazanině</t>
  </si>
  <si>
    <t>601070083</t>
  </si>
  <si>
    <t>Mezisoučet                                                            "T03"</t>
  </si>
  <si>
    <t>149</t>
  </si>
  <si>
    <t>642944121</t>
  </si>
  <si>
    <t>Osazování ocelových zárubní dodatečné pl do 2,5 m2</t>
  </si>
  <si>
    <t>2112035911</t>
  </si>
  <si>
    <t>2                                  "10"</t>
  </si>
  <si>
    <t>4                                  "11"</t>
  </si>
  <si>
    <t>2                                  "12"</t>
  </si>
  <si>
    <t>2                                  "13"</t>
  </si>
  <si>
    <t>55331486</t>
  </si>
  <si>
    <t>zárubeň jednokřídlá ocelová pro zdění tl stěny 110-150mm rozměru 700/1970, 2100mm</t>
  </si>
  <si>
    <t>-421606153</t>
  </si>
  <si>
    <t>151</t>
  </si>
  <si>
    <t>55331487</t>
  </si>
  <si>
    <t>zárubeň jednokřídlá ocelová pro zdění tl stěny 110-150mm rozměru 800/1970, 2100mm</t>
  </si>
  <si>
    <t>790208090</t>
  </si>
  <si>
    <t>152</t>
  </si>
  <si>
    <t>55331488</t>
  </si>
  <si>
    <t>zárubeň jednokřídlá ocelová pro zdění tl stěny 110-150mm rozměru 900/1970, 2100mm</t>
  </si>
  <si>
    <t>-664686937</t>
  </si>
  <si>
    <t>153</t>
  </si>
  <si>
    <t>644941111</t>
  </si>
  <si>
    <t>Osazování ventilačních mřížek velikosti do 150 x 200 mm</t>
  </si>
  <si>
    <t>-89852001</t>
  </si>
  <si>
    <t>83                                     "Os4"</t>
  </si>
  <si>
    <t>154</t>
  </si>
  <si>
    <t>56245646</t>
  </si>
  <si>
    <t>mřížka větrací kruhová plast se síťovinou 110mm</t>
  </si>
  <si>
    <t>1158513672</t>
  </si>
  <si>
    <t>155</t>
  </si>
  <si>
    <t>644941121</t>
  </si>
  <si>
    <t>Montáž průchodky k větrací mřížce se zhotovením otvoru v tepelné izolaci</t>
  </si>
  <si>
    <t>-252716928</t>
  </si>
  <si>
    <t>156</t>
  </si>
  <si>
    <t>28611116</t>
  </si>
  <si>
    <t>trubka kanalizační PVC DN 110x5000mm SN4</t>
  </si>
  <si>
    <t>1240581227</t>
  </si>
  <si>
    <t>83*0,60+40*0,4+0,2                                     "Os4"</t>
  </si>
  <si>
    <t>157</t>
  </si>
  <si>
    <t>28611878</t>
  </si>
  <si>
    <t>koleno kanalizační PP KG SN10 110x87°</t>
  </si>
  <si>
    <t>-2019445630</t>
  </si>
  <si>
    <t>40*2</t>
  </si>
  <si>
    <t>Ostatní konstrukce a práce, bourání</t>
  </si>
  <si>
    <t>158</t>
  </si>
  <si>
    <t>915491211</t>
  </si>
  <si>
    <t>Osazení vodícího proužku z betonových desek do betonového lože tl do 100 mm š proužku 250 mm</t>
  </si>
  <si>
    <t>1278228960</t>
  </si>
  <si>
    <t>25,0/0,25                              "Och1"</t>
  </si>
  <si>
    <t>159</t>
  </si>
  <si>
    <t>59218001</t>
  </si>
  <si>
    <t>krajník betonový silniční 500x250x80mm</t>
  </si>
  <si>
    <t>1261561574</t>
  </si>
  <si>
    <t>25,0/0,25*1,02                              "Och1"</t>
  </si>
  <si>
    <t>160</t>
  </si>
  <si>
    <t>915499211</t>
  </si>
  <si>
    <t>Příplatek ZKD 10 mm přes 100 mm tl lože u osazení vodícího proužku š 250 mm</t>
  </si>
  <si>
    <t>-1149029651</t>
  </si>
  <si>
    <t>25,0/0,25*3                              "Och1"</t>
  </si>
  <si>
    <t>161</t>
  </si>
  <si>
    <t>916131213</t>
  </si>
  <si>
    <t>Osazení silničního obrubníku betonového stojatého s boční opěrou do lože z betonu prostého</t>
  </si>
  <si>
    <t>539351998</t>
  </si>
  <si>
    <t>1,0                                              "Och1"</t>
  </si>
  <si>
    <t>162</t>
  </si>
  <si>
    <t>59217031</t>
  </si>
  <si>
    <t>obrubník silniční betonový 1000x150x250mm</t>
  </si>
  <si>
    <t>-957118169</t>
  </si>
  <si>
    <t>1,0*1,02                                              "Och1"</t>
  </si>
  <si>
    <t>163</t>
  </si>
  <si>
    <t>935112211</t>
  </si>
  <si>
    <t>Osazení příkopového žlabu do betonu tl 100 mm z betonových tvárnic š 800 mm</t>
  </si>
  <si>
    <t>-52816749</t>
  </si>
  <si>
    <t>59,5                               "v.č.121-124"</t>
  </si>
  <si>
    <t>164</t>
  </si>
  <si>
    <t>59227723</t>
  </si>
  <si>
    <t>žlab dvouvrstvý vibrolisovaný pro povrchové odvodnění betonový 80x330x590/669mm</t>
  </si>
  <si>
    <t>565044696</t>
  </si>
  <si>
    <t>59,5*3*1,02                               "v.č.121-124"</t>
  </si>
  <si>
    <t>165</t>
  </si>
  <si>
    <t>9359323211</t>
  </si>
  <si>
    <t>Odvodňovací žlab z polymerického betonu včetně 6 vpustí pro zatížení C250 vnitřní š 150 mm s roštem můstkovým z litiny</t>
  </si>
  <si>
    <t>-1869135335</t>
  </si>
  <si>
    <t>27,0+7,0+9,5+3,5                                                  "Os12"</t>
  </si>
  <si>
    <t>166</t>
  </si>
  <si>
    <t>941111131</t>
  </si>
  <si>
    <t>Montáž lešení řadového trubkového lehkého s podlahami zatížení do 200 kg/m2 š od 1,2 do 1,5 m v do 10 m</t>
  </si>
  <si>
    <t>575824452</t>
  </si>
  <si>
    <t>(0,48+4,775+1,3+5,34+4,04+0,45+9,17+0,25*4+1,5*1)*6,41</t>
  </si>
  <si>
    <t>(10,37+1,5*2)*(6,41+2,0/2)</t>
  </si>
  <si>
    <t>(9,15+0,42+4,135+4,09+11,435+0,44+0,25*4+1,5*1)*6,41</t>
  </si>
  <si>
    <t>Součet                                                "stávající stav"</t>
  </si>
  <si>
    <t>167</t>
  </si>
  <si>
    <t>941111231</t>
  </si>
  <si>
    <t>Příplatek k lešení řadovému trubkovému lehkému s podlahami do 200 kg/m2 š od 1,2 do 1,5 m v do 10 m za každý den použití</t>
  </si>
  <si>
    <t>1886501050</t>
  </si>
  <si>
    <t>fig99*30*3</t>
  </si>
  <si>
    <t>168</t>
  </si>
  <si>
    <t>941111831</t>
  </si>
  <si>
    <t>Demontáž lešení řadového trubkového lehkého s podlahami zatížení do 200 kg/m2 š od 1,2 do 1,5 m v do 10 m</t>
  </si>
  <si>
    <t>-578139364</t>
  </si>
  <si>
    <t>169</t>
  </si>
  <si>
    <t>944511111</t>
  </si>
  <si>
    <t>Montáž ochranné sítě z textilie z umělých vláken</t>
  </si>
  <si>
    <t>1883924491</t>
  </si>
  <si>
    <t>170</t>
  </si>
  <si>
    <t>944511211</t>
  </si>
  <si>
    <t>Příplatek k ochranné síti za každý den použití</t>
  </si>
  <si>
    <t>1637945569</t>
  </si>
  <si>
    <t>171</t>
  </si>
  <si>
    <t>944511811</t>
  </si>
  <si>
    <t>Demontáž ochranné sítě z textilie z umělých vláken</t>
  </si>
  <si>
    <t>1282589851</t>
  </si>
  <si>
    <t>172</t>
  </si>
  <si>
    <t>949101111</t>
  </si>
  <si>
    <t>Lešení pomocné pro objekty pozemních staveb s lešeňovou podlahou v do 1,9 m zatížení do 150 kg/m2</t>
  </si>
  <si>
    <t>1261684055</t>
  </si>
  <si>
    <t>332,9+25,7+26,7+3,8+3,8              "201-205"</t>
  </si>
  <si>
    <t>173</t>
  </si>
  <si>
    <t>949101112</t>
  </si>
  <si>
    <t>Lešení pomocné pro objekty pozemních staveb s lešeňovou podlahou v přes 1,9 do 3,5 m zatížení do 150 kg/m2</t>
  </si>
  <si>
    <t>1677168091</t>
  </si>
  <si>
    <t>Mezisoučet                                          "1.n.p."</t>
  </si>
  <si>
    <t>174</t>
  </si>
  <si>
    <t>952901311</t>
  </si>
  <si>
    <t>Vyčištění budov zemědělských objektů při jakékoliv výšce podlaží</t>
  </si>
  <si>
    <t>-2046745850</t>
  </si>
  <si>
    <t>52,06*10,37+4,09*9,7/2+(4,135+0,42+9,15)*10,37      "1.n.p."</t>
  </si>
  <si>
    <t>(0,41+11,435)*10,37+4,09*9,7/2+(4,135+0,42+9,15+0,43+16,36+0,39)*10,37              "2.n.p."</t>
  </si>
  <si>
    <t>175</t>
  </si>
  <si>
    <t>953241213</t>
  </si>
  <si>
    <t>Osazení smykových dilatačních trnů D 25 mm pro nižší zatížení nerez nebo pozink s pouzdrem</t>
  </si>
  <si>
    <t>-487528363</t>
  </si>
  <si>
    <t>2*2                                          "v.č.111,112"</t>
  </si>
  <si>
    <t>8*1                                           "v.č.137"</t>
  </si>
  <si>
    <t>176</t>
  </si>
  <si>
    <t>54879274</t>
  </si>
  <si>
    <t>trn pro přenos smykové síly u dilatačních spár pro nižší zatížení nerez s nerezovým kombinovaným pouzdrem D 25mm</t>
  </si>
  <si>
    <t>-1228261556</t>
  </si>
  <si>
    <t>177</t>
  </si>
  <si>
    <t>953312122</t>
  </si>
  <si>
    <t>Vložky do svislých dilatačních spár z extrudovaných polystyrénových desek tl. přes 10 do 20 mm</t>
  </si>
  <si>
    <t>-1584658084</t>
  </si>
  <si>
    <t>(0,5+0,4)*1,0                                      "řez 2, řez 17 - v.č.111,112"</t>
  </si>
  <si>
    <t>(1,5*7+3,0+2,0*2)*0,4                           "v.č. 137"</t>
  </si>
  <si>
    <t>178</t>
  </si>
  <si>
    <t>953312125</t>
  </si>
  <si>
    <t>Vložky do svislých dilatačních spár z extrudovaných polystyrénových desek tl. přes 40 do 50 mm</t>
  </si>
  <si>
    <t>-559886101</t>
  </si>
  <si>
    <t>3,8*1,1                    "řez 13"</t>
  </si>
  <si>
    <t>3,91*0,9                  "řez 17"</t>
  </si>
  <si>
    <t>(4,56+0,5+2,57+0,6+0,775)*0,94                    "z10"</t>
  </si>
  <si>
    <t>(2,65+10,54+2,9+10,55+5,75+5,9+1,3)*1,1*2              "řez 2"</t>
  </si>
  <si>
    <t>(3,875-1,05+3,36+4,97+0,17)*1,1*2              "řez 2"</t>
  </si>
  <si>
    <t>179</t>
  </si>
  <si>
    <t>953334112</t>
  </si>
  <si>
    <t>Bobtnavý pásek do pracovních spar betonových kcí bentonitový 15 x 10 mm</t>
  </si>
  <si>
    <t>-1275288988</t>
  </si>
  <si>
    <t>110,0                                 "v.č. 127"</t>
  </si>
  <si>
    <t>180</t>
  </si>
  <si>
    <t>953942425</t>
  </si>
  <si>
    <t>Osazování rámů litinových poklopů kouřových kanálů</t>
  </si>
  <si>
    <t>-99219458</t>
  </si>
  <si>
    <t>1                                           "Os6"</t>
  </si>
  <si>
    <t>181</t>
  </si>
  <si>
    <t>552410491</t>
  </si>
  <si>
    <t>poklop šachtový Pz ocelový s těsněním zatížení A15 vstup 600x900 mm</t>
  </si>
  <si>
    <t>1382650275</t>
  </si>
  <si>
    <t>182</t>
  </si>
  <si>
    <t>953943111</t>
  </si>
  <si>
    <t>Osazování výrobků do 1 kg/kus do vysekaných kapes zdiva</t>
  </si>
  <si>
    <t>-427003782</t>
  </si>
  <si>
    <t>17                                           "Os9"</t>
  </si>
  <si>
    <t>183</t>
  </si>
  <si>
    <t>590340441</t>
  </si>
  <si>
    <t>montážní deska do zateplení - Os9</t>
  </si>
  <si>
    <t>-649606225</t>
  </si>
  <si>
    <t>184</t>
  </si>
  <si>
    <t>9539451451</t>
  </si>
  <si>
    <t>Kotva mechanická M 16 dl 500 mm pro střední zatížení do betonu, ŽB nebo kamene s vyvrtáním otvoru</t>
  </si>
  <si>
    <t>937066520</t>
  </si>
  <si>
    <t>12                                        "v.č.147"</t>
  </si>
  <si>
    <t>185</t>
  </si>
  <si>
    <t>953946111</t>
  </si>
  <si>
    <t>Montáž atypických ocelových kcí hmotnosti přes 0,5 do 1 t z profilů hmotnosti do 13 kg/m</t>
  </si>
  <si>
    <t>-2014544169</t>
  </si>
  <si>
    <t>(847,8-73,7-36,9)*0,001</t>
  </si>
  <si>
    <t>Mezisoučet                                 "v.č.147"</t>
  </si>
  <si>
    <t>186</t>
  </si>
  <si>
    <t>5539990091</t>
  </si>
  <si>
    <t>atypická ocelová konstrukce žárově zinkovaná - v.č.147</t>
  </si>
  <si>
    <t>kg</t>
  </si>
  <si>
    <t>-813581931</t>
  </si>
  <si>
    <t>847,8</t>
  </si>
  <si>
    <t>187</t>
  </si>
  <si>
    <t>953946121</t>
  </si>
  <si>
    <t>Montáž atypických ocelových kcí hmotnosti přes 0,5 do 1 t z profilů hmotnosti přes 13 do 30 kg/m</t>
  </si>
  <si>
    <t>-2109595783</t>
  </si>
  <si>
    <t>(1985,1-18,1-94,5)*0,001           "v.č.138"</t>
  </si>
  <si>
    <t>(1154,0-52,3-55,0)*0,001           "v.č.139"</t>
  </si>
  <si>
    <t>188</t>
  </si>
  <si>
    <t>14011104</t>
  </si>
  <si>
    <t>trubka ocelová bezešvá hladká jakost 11 353 194x6,3mm</t>
  </si>
  <si>
    <t>-1591309827</t>
  </si>
  <si>
    <t>3,89*14*1,05                                      "v.č.138"</t>
  </si>
  <si>
    <t>3,49*4*1,05                                         "v.č.139"</t>
  </si>
  <si>
    <t>189</t>
  </si>
  <si>
    <t>5539990081</t>
  </si>
  <si>
    <t>ocelové hutní prvky</t>
  </si>
  <si>
    <t>1583937054</t>
  </si>
  <si>
    <t>1985,1-1585,9*1,05                                    "v.č.138"</t>
  </si>
  <si>
    <t>1154,0-406,6*1,05                                      "v.č.139"</t>
  </si>
  <si>
    <t>190</t>
  </si>
  <si>
    <t>553999013</t>
  </si>
  <si>
    <t>žárové zinkování</t>
  </si>
  <si>
    <t>-512118218</t>
  </si>
  <si>
    <t>1985,1                                      "v.č.138"</t>
  </si>
  <si>
    <t>1154,0                                      "v.č.139"</t>
  </si>
  <si>
    <t>191</t>
  </si>
  <si>
    <t>953961113</t>
  </si>
  <si>
    <t>Kotva chemickým tmelem M 12 hl 110 mm do betonu, ŽB nebo kamene s vyvrtáním otvoru</t>
  </si>
  <si>
    <t>2023864479</t>
  </si>
  <si>
    <t>13                                  "v.č.125"</t>
  </si>
  <si>
    <t>192</t>
  </si>
  <si>
    <t>953961114</t>
  </si>
  <si>
    <t>Kotva chemickým tmelem M 16 hl 125 mm do betonu, ŽB nebo kamene s vyvrtáním otvoru</t>
  </si>
  <si>
    <t>1621025273</t>
  </si>
  <si>
    <t>28                                 "v.č.138"</t>
  </si>
  <si>
    <t>8                                    "v.č.146"</t>
  </si>
  <si>
    <t>193</t>
  </si>
  <si>
    <t>953965124</t>
  </si>
  <si>
    <t>Kotevní šroub pro chemické kotvy M 12 dl 300 mm</t>
  </si>
  <si>
    <t>490183480</t>
  </si>
  <si>
    <t>194</t>
  </si>
  <si>
    <t>953965131</t>
  </si>
  <si>
    <t>Kotevní šroub pro chemické kotvy M 16 dl 190 mm</t>
  </si>
  <si>
    <t>1942138316</t>
  </si>
  <si>
    <t>195</t>
  </si>
  <si>
    <t>953965132</t>
  </si>
  <si>
    <t>Kotevní šroub pro chemické kotvy M 16 dl 260 mm</t>
  </si>
  <si>
    <t>76936244</t>
  </si>
  <si>
    <t>196</t>
  </si>
  <si>
    <t>961044111</t>
  </si>
  <si>
    <t>Bourání základů z betonu prostého</t>
  </si>
  <si>
    <t>-387524992</t>
  </si>
  <si>
    <t>(52,06-0,41-0,76-0,43+4,04)*0,5*0,5          "pod ocelové hrazení"</t>
  </si>
  <si>
    <t>(23,0+10,0)*0,30                                     "ubourání základů pod vnitřními zdmi"</t>
  </si>
  <si>
    <t xml:space="preserve">3,09*0,7*9*0,15                                      "ubourání základů ve vratech" </t>
  </si>
  <si>
    <t>197</t>
  </si>
  <si>
    <t>961055111</t>
  </si>
  <si>
    <t>Bourání základů ze ŽB</t>
  </si>
  <si>
    <t>1323433201</t>
  </si>
  <si>
    <t>1,0*1,0*1,0*8                                         "základy sloupů"</t>
  </si>
  <si>
    <t>1,0*1,0*0,4*1                                      "ubourání základu sloupů"</t>
  </si>
  <si>
    <t>198</t>
  </si>
  <si>
    <t>962031011</t>
  </si>
  <si>
    <t>Bourání příček nebo přizdívek z cihel děrovaných tl do 100 mm</t>
  </si>
  <si>
    <t>616994287</t>
  </si>
  <si>
    <t>(4,64+0,9+0,9)*(2,48+0,20)            "103,104"</t>
  </si>
  <si>
    <t>-0,6*1,97*2</t>
  </si>
  <si>
    <t>1,62*3,25+1,5*(3,25+4,25)/2            "schodiště"</t>
  </si>
  <si>
    <t>-0,6*1,97*1</t>
  </si>
  <si>
    <t>199</t>
  </si>
  <si>
    <t>962031013</t>
  </si>
  <si>
    <t>Bourání příček nebo přizdívek z cihel děrovaných tl přes 100 do 150 mm</t>
  </si>
  <si>
    <t>-1537859047</t>
  </si>
  <si>
    <t>3,16*3,96                         "mezi 105 a 106"</t>
  </si>
  <si>
    <t>200</t>
  </si>
  <si>
    <t>962032112</t>
  </si>
  <si>
    <t>Bourání zdiva z keramických děrovaných cihel na MVC přes 1 m3</t>
  </si>
  <si>
    <t>1567678613</t>
  </si>
  <si>
    <t>(1,87+1,48+1,87)*(3,75+0,15)*0,40      "schodiště - 125"</t>
  </si>
  <si>
    <t>-0,8*2,1*0,40</t>
  </si>
  <si>
    <t>1,62*(8,13-4,02)*0,25                         "schodiště"</t>
  </si>
  <si>
    <t>6,5*2,5*0,4                                              "126"</t>
  </si>
  <si>
    <t>(39,78-0,76-0,43+11,435-1,9+3,55+2,305)*2,25*0,4              "122"</t>
  </si>
  <si>
    <t>201</t>
  </si>
  <si>
    <t>962051116</t>
  </si>
  <si>
    <t>Bourání příček ze ŽB tl do 150 mm</t>
  </si>
  <si>
    <t>-1055858661</t>
  </si>
  <si>
    <t>(9,17+0,45+0,9+1,8+4,4)*1,78</t>
  </si>
  <si>
    <t>202</t>
  </si>
  <si>
    <t>962052211</t>
  </si>
  <si>
    <t>Bourání zdiva nadzákladového ze ŽB přes 1 m3</t>
  </si>
  <si>
    <t>-1365303489</t>
  </si>
  <si>
    <t>1,04*2,3*(0,19+0,22+0,22+0,21)           "hrazení mezi boxy"</t>
  </si>
  <si>
    <t>3,86*2,3*(0,25+0,24+0,23+0,23)           "hrazení mezi boxy"</t>
  </si>
  <si>
    <t>203</t>
  </si>
  <si>
    <t>963051113</t>
  </si>
  <si>
    <t>Bourání ŽB stropů deskových tl přes 80 mm</t>
  </si>
  <si>
    <t>497553329</t>
  </si>
  <si>
    <t>1,8*5,73*0,25                    "PZD včetně betonu - v.č.136"</t>
  </si>
  <si>
    <t>204</t>
  </si>
  <si>
    <t>965042141</t>
  </si>
  <si>
    <t>Bourání podkladů pod dlažby nebo mazanin betonových nebo z litého asfaltu tl do 100 mm pl přes 4 m2</t>
  </si>
  <si>
    <t>-993970736</t>
  </si>
  <si>
    <t>(7,6+51,9+4,9+79,9+1,3+2,5)                  "betonová mazanina"</t>
  </si>
  <si>
    <t>fig14*0,10</t>
  </si>
  <si>
    <t>205</t>
  </si>
  <si>
    <t>965042241</t>
  </si>
  <si>
    <t>Bourání podkladů pod dlažby nebo mazanin betonových nebo z litého asfaltu tl přes 100 mm pl přes 4 m2</t>
  </si>
  <si>
    <t>143088506</t>
  </si>
  <si>
    <t>65,9                                                                                 "rošt - 122"</t>
  </si>
  <si>
    <t>Mezisoučet                                              "spádová betonová plocha"</t>
  </si>
  <si>
    <t xml:space="preserve">Mezisoučet                                               "podkladní betonová plocha" </t>
  </si>
  <si>
    <t>206</t>
  </si>
  <si>
    <t>965045113</t>
  </si>
  <si>
    <t>Bourání potěrů cementových nebo pískocementových tl do 50 mm pl přes 4 m2</t>
  </si>
  <si>
    <t>1458335497</t>
  </si>
  <si>
    <t>207</t>
  </si>
  <si>
    <t>965081223</t>
  </si>
  <si>
    <t>Bourání podlah z dlaždic keramických nebo xylolitových tl přes 10 mm plochy přes 1 m2</t>
  </si>
  <si>
    <t>37921856</t>
  </si>
  <si>
    <t>2,6+1,4                                               "keramická dlažba"</t>
  </si>
  <si>
    <t>208</t>
  </si>
  <si>
    <t>965081323</t>
  </si>
  <si>
    <t>Bourání podlah z dlaždic betonových, teracových nebo čedičových tl do 25 mm plochy přes 1 m2</t>
  </si>
  <si>
    <t>-1955393509</t>
  </si>
  <si>
    <t>13,3                                                               "teracové dlaždice "</t>
  </si>
  <si>
    <t>30,2+30,0+33,3+29,2+28,6+37,0+37,3+30,7+32,5+28,2    "stájové dlaždice"</t>
  </si>
  <si>
    <t>209</t>
  </si>
  <si>
    <t>965082933</t>
  </si>
  <si>
    <t>Odstranění násypů pod podlahami tl do 200 mm pl přes 2 m2</t>
  </si>
  <si>
    <t>-710317895</t>
  </si>
  <si>
    <t>210</t>
  </si>
  <si>
    <t>966071121</t>
  </si>
  <si>
    <t>Demontáž ocelových kcí hmotnosti do 5 t z profilů hmotnosti přes 13 do 30 kg/m</t>
  </si>
  <si>
    <t>1448181866</t>
  </si>
  <si>
    <t>23,0                                   "vnitřní hrazení"</t>
  </si>
  <si>
    <t>3,0                                      "vnější hrazení"</t>
  </si>
  <si>
    <t>1,7                                     "ostatní ocelové prvky"</t>
  </si>
  <si>
    <t>1,9                                        "rošt ochozu"</t>
  </si>
  <si>
    <t>211</t>
  </si>
  <si>
    <t>971033231</t>
  </si>
  <si>
    <t>Vybourání otvorů ve zdivu cihelném pl do 0,0225 m2 na MVC nebo MV tl do 150 mm</t>
  </si>
  <si>
    <t>-1930457268</t>
  </si>
  <si>
    <t>6                                             "UT"</t>
  </si>
  <si>
    <t>212</t>
  </si>
  <si>
    <t>971033251</t>
  </si>
  <si>
    <t>Vybourání otvorů ve zdivu cihelném pl do 0,0225 m2 na MVC nebo MV tl do 450 mm</t>
  </si>
  <si>
    <t>-1211383286</t>
  </si>
  <si>
    <t>2                                             "UT"</t>
  </si>
  <si>
    <t>213</t>
  </si>
  <si>
    <t>971033331</t>
  </si>
  <si>
    <t>Vybourání otvorů ve zdivu cihelném pl do 0,09 m2 na MVC nebo MV tl do 150 mm</t>
  </si>
  <si>
    <t>774670115</t>
  </si>
  <si>
    <t>10                             "VZT"</t>
  </si>
  <si>
    <t>214</t>
  </si>
  <si>
    <t>971033341</t>
  </si>
  <si>
    <t>Vybourání otvorů ve zdivu cihelném pl do 0,09 m2 na MVC nebo MV tl do 300 mm</t>
  </si>
  <si>
    <t>1450487976</t>
  </si>
  <si>
    <t>1                             "VZT"</t>
  </si>
  <si>
    <t>215</t>
  </si>
  <si>
    <t>971033351</t>
  </si>
  <si>
    <t>Vybourání otvorů ve zdivu cihelném pl do 0,09 m2 na MVC nebo MV tl do 450 mm</t>
  </si>
  <si>
    <t>-1588348619</t>
  </si>
  <si>
    <t>216</t>
  </si>
  <si>
    <t>971033431</t>
  </si>
  <si>
    <t>Vybourání otvorů ve zdivu cihelném pl do 0,25 m2 na MVC nebo MV tl do 150 mm</t>
  </si>
  <si>
    <t>788770114</t>
  </si>
  <si>
    <t>217</t>
  </si>
  <si>
    <t>971033451</t>
  </si>
  <si>
    <t>Vybourání otvorů ve zdivu cihelném pl do 0,25 m2 na MVC nebo MV tl do 450 mm</t>
  </si>
  <si>
    <t>-1338191511</t>
  </si>
  <si>
    <t>218</t>
  </si>
  <si>
    <t>971033541</t>
  </si>
  <si>
    <t>Vybourání otvorů ve zdivu cihelném pl do 1 m2 na MVC nebo MV tl do 300 mm</t>
  </si>
  <si>
    <t>-734598844</t>
  </si>
  <si>
    <t>1,8*0,2*0,2*15</t>
  </si>
  <si>
    <t>219</t>
  </si>
  <si>
    <t>971033561</t>
  </si>
  <si>
    <t>Vybourání otvorů ve zdivu cihelném pl do 1 m2 na MVC nebo MV tl do 600 mm</t>
  </si>
  <si>
    <t>691466229</t>
  </si>
  <si>
    <t>(1,25*2,10-0,99*2,10)*0,41</t>
  </si>
  <si>
    <t>220</t>
  </si>
  <si>
    <t>971033641</t>
  </si>
  <si>
    <t>Vybourání otvorů ve zdivu cihelném pl do 4 m2 na MVC nebo MV tl do 300 mm</t>
  </si>
  <si>
    <t>-97329222</t>
  </si>
  <si>
    <t>1,0*2,07*0,295</t>
  </si>
  <si>
    <t>221</t>
  </si>
  <si>
    <t>971033651</t>
  </si>
  <si>
    <t>Vybourání otvorů ve zdivu cihelném pl do 4 m2 na MVC nebo MV tl do 600 mm</t>
  </si>
  <si>
    <t>1579013</t>
  </si>
  <si>
    <t>(3,11*2,20*8-1,3*2,09*5)*0,42</t>
  </si>
  <si>
    <t>(3,09*2,47-0,98*2,09)*0,41</t>
  </si>
  <si>
    <t>1,1*2,1*0,365</t>
  </si>
  <si>
    <t>0,9*2,07*0,365</t>
  </si>
  <si>
    <t>1,0*2,1*0,40</t>
  </si>
  <si>
    <t>222</t>
  </si>
  <si>
    <t>972054141</t>
  </si>
  <si>
    <t>Vybourání otvorů v ŽB stropech nebo klenbách pl do 0,0225 m2 tl do 150 mm</t>
  </si>
  <si>
    <t>814018374</t>
  </si>
  <si>
    <t>2                                         "UT"</t>
  </si>
  <si>
    <t>223</t>
  </si>
  <si>
    <t>972054241</t>
  </si>
  <si>
    <t>Vybourání otvorů v ŽB stropech nebo klenbách pl do 0,09 m2 tl do 150 mm</t>
  </si>
  <si>
    <t>472051667</t>
  </si>
  <si>
    <t>224</t>
  </si>
  <si>
    <t>974031164</t>
  </si>
  <si>
    <t>Vysekání rýh ve zdivu cihelném hl do 150 mm š do 150 mm</t>
  </si>
  <si>
    <t>-1847826158</t>
  </si>
  <si>
    <t>40*0,4                            "OS4"</t>
  </si>
  <si>
    <t>225</t>
  </si>
  <si>
    <t>974031664</t>
  </si>
  <si>
    <t>Vysekání rýh ve zdivu cihelném pro vtahování nosníků hl do 150 mm v do 150 mm</t>
  </si>
  <si>
    <t>379000291</t>
  </si>
  <si>
    <t>1,3*8+1,5*3+1,6*3                        "IPE 120"</t>
  </si>
  <si>
    <t>226</t>
  </si>
  <si>
    <t>974031666</t>
  </si>
  <si>
    <t>Vysekání rýh ve zdivu cihelném pro vtahování nosníků hl do 150 mm v do 250 mm</t>
  </si>
  <si>
    <t>762108868</t>
  </si>
  <si>
    <t>3,5*3*9                                "IPE 200"</t>
  </si>
  <si>
    <t>227</t>
  </si>
  <si>
    <t>975121131</t>
  </si>
  <si>
    <t>Zřízení jednořadého podchycení konstrukcí systémovými samostatnými stojkami v do 4 m zatížení přes 1000 do 1500 kg/m</t>
  </si>
  <si>
    <t>-1030677028</t>
  </si>
  <si>
    <t>(39,78+11,64+5,5)*3                                 "3 řady stojek"</t>
  </si>
  <si>
    <t>228</t>
  </si>
  <si>
    <t>975121132</t>
  </si>
  <si>
    <t>Příplatek k jednořadému podchycení konstrukcí systémovými samostatnými stojkami v do 4 m zatížení přes 1000 do 1500 kg/m za první a ZKD den použití</t>
  </si>
  <si>
    <t>836566782</t>
  </si>
  <si>
    <t>fig95*30</t>
  </si>
  <si>
    <t>229</t>
  </si>
  <si>
    <t>975121133</t>
  </si>
  <si>
    <t>Odstranění jednořadého podchycení konstrukcí systémovými samostatnými stojkami v do 4 m zatížení přes 1000 do 1500 kg/m</t>
  </si>
  <si>
    <t>-1286016389</t>
  </si>
  <si>
    <t>230</t>
  </si>
  <si>
    <t>605121301</t>
  </si>
  <si>
    <t>hranol stavební řezivo průřezu do 224cm2 do dl 6m - opotřebení 50%</t>
  </si>
  <si>
    <t>-1415890373</t>
  </si>
  <si>
    <t>2,9                                         "v.č.138 - opotřebení 50% "</t>
  </si>
  <si>
    <t>231</t>
  </si>
  <si>
    <t>977151119</t>
  </si>
  <si>
    <t>Jádrové vrty diamantovými korunkami do stavebních materiálů D přes 100 do 110 mm</t>
  </si>
  <si>
    <t>1921950113</t>
  </si>
  <si>
    <t>83*0,40                              "pro Os4"</t>
  </si>
  <si>
    <t>232</t>
  </si>
  <si>
    <t>978011121</t>
  </si>
  <si>
    <t>Otlučení (osekání) vnitřní vápenné nebo vápenocementové omítky stropů v rozsahu přes 5 do 10 %</t>
  </si>
  <si>
    <t>-1420653750</t>
  </si>
  <si>
    <t>13,3+7,6+2,6+1,4+51,9+4,9+65,9+79,9+1,3+2,5+30,2+30,0+33,3+29,2+28,6+37,0+37,3+30,7+32,5+28,2       "101-105,107,122-135 - stávající stav"</t>
  </si>
  <si>
    <t>Mezisoučet                                   "stávající stav"</t>
  </si>
  <si>
    <t>233</t>
  </si>
  <si>
    <t>978013121</t>
  </si>
  <si>
    <t>Otlučení (osekání) vnitřní vápenné nebo vápenocementové omítky stěn v rozsahu přes 5 do 10 %</t>
  </si>
  <si>
    <t>-901847688</t>
  </si>
  <si>
    <t>(2,83+0,1+0,9+4,64)*2*2,48             "101,103,104"</t>
  </si>
  <si>
    <t>(2,82+2,7)*2*3,75                          "102"</t>
  </si>
  <si>
    <t>(4,84+0,235+2,82+0,365+0,99+8,99)*2*3,75  "105"</t>
  </si>
  <si>
    <t>(1,53+3,16)*2*3,75                          "107"</t>
  </si>
  <si>
    <t>(0,99+8,99-1,28)*2*3,75                "u 107"</t>
  </si>
  <si>
    <t>(1,53+0,41+2,305+3,55+11,435+0,44+39,78+9,0+39,78+0,44+11,435+4,04+1,27+2,7+3,96+1,06+1,68+1,68)*3,75  "122,123,126-135"</t>
  </si>
  <si>
    <t>(1,3+1,0+1,3)*3,75                             "124"</t>
  </si>
  <si>
    <t>(1,9+1,7+2,7+2,27)*2*3,75            "kolem 124,125"</t>
  </si>
  <si>
    <t>Mezisoučet                                         "stávající stav"</t>
  </si>
  <si>
    <t>234</t>
  </si>
  <si>
    <t>978015321</t>
  </si>
  <si>
    <t>Otlučení (osekání) vnější vápenné nebo vápenocementové omítky stupně členitosti 1 a 2 v rozsahu do 10 %</t>
  </si>
  <si>
    <t>1371320312</t>
  </si>
  <si>
    <t>-1,3*2,09*3</t>
  </si>
  <si>
    <t>-1,3*2,09*2</t>
  </si>
  <si>
    <t>-1,19*1,69*2</t>
  </si>
  <si>
    <t>-0,99*2,11</t>
  </si>
  <si>
    <t>-0,98*2,09</t>
  </si>
  <si>
    <t>-0,8*2,0*1</t>
  </si>
  <si>
    <t>-1,09*1,97*2</t>
  </si>
  <si>
    <t>235</t>
  </si>
  <si>
    <t>978059541</t>
  </si>
  <si>
    <t>Odsekání a odebrání obkladů stěn z vnitřních obkládaček plochy přes 1 m2</t>
  </si>
  <si>
    <t>348858237</t>
  </si>
  <si>
    <t>(0,9+4,5+0,9)*2,0                       "103,104"</t>
  </si>
  <si>
    <t>(4,84+0,235+2,82+0,365+0,99+0,235+2,82+0,365)*2,0  "105"</t>
  </si>
  <si>
    <t>(4,04+52,06-0,41)*1,87                 "123"</t>
  </si>
  <si>
    <t>(6,0+2,0+1,7+1,5+2,7)*1,87          "132,133"</t>
  </si>
  <si>
    <t>(3,96+2,7+1,68)*1,87                        "135"</t>
  </si>
  <si>
    <t>Mezisoučet                                     "stávající stav"</t>
  </si>
  <si>
    <t>236</t>
  </si>
  <si>
    <t>978059641</t>
  </si>
  <si>
    <t>Odsekání a odebrání obkladů stěn z vnějších obkládaček plochy přes 1 m2</t>
  </si>
  <si>
    <t>491397256</t>
  </si>
  <si>
    <t>(52,06+4,04+0,45+9,17+0,25*6)*2,21</t>
  </si>
  <si>
    <t>-1,3*2,09*5</t>
  </si>
  <si>
    <t>1,24*(6,4+6,0)/2</t>
  </si>
  <si>
    <t>237</t>
  </si>
  <si>
    <t>979094441</t>
  </si>
  <si>
    <t>Očištění vybouraných silničních dílců s původním spárováním z kameniva těženého</t>
  </si>
  <si>
    <t>-1155146177</t>
  </si>
  <si>
    <t>238</t>
  </si>
  <si>
    <t>9815131171</t>
  </si>
  <si>
    <t>Rozebrání konstrukcí z kamene těžkou mechanizací</t>
  </si>
  <si>
    <t>1793278268</t>
  </si>
  <si>
    <t>239</t>
  </si>
  <si>
    <t>985331211</t>
  </si>
  <si>
    <t>Dodatečné vlepování betonářské výztuže D 8 mm do chemické malty včetně vyvrtání otvoru</t>
  </si>
  <si>
    <t>-526766064</t>
  </si>
  <si>
    <t>1020*0,15                            "v.č.135"</t>
  </si>
  <si>
    <t>240</t>
  </si>
  <si>
    <t>985331213</t>
  </si>
  <si>
    <t>Dodatečné vlepování betonářské výztuže D 12 mm do chemické malty včetně vyvrtání otvoru</t>
  </si>
  <si>
    <t>-1022144753</t>
  </si>
  <si>
    <t>30*0,15                                 "v.č.147"</t>
  </si>
  <si>
    <t>(12+5)*0,15                        "v.č.148"</t>
  </si>
  <si>
    <t>997</t>
  </si>
  <si>
    <t>Přesun sutě</t>
  </si>
  <si>
    <t>241</t>
  </si>
  <si>
    <t>997013152</t>
  </si>
  <si>
    <t>Vnitrostaveništní doprava suti a vybouraných hmot pro budovy v přes 6 do 9 m s omezením mechanizace</t>
  </si>
  <si>
    <t>1882239708</t>
  </si>
  <si>
    <t>242</t>
  </si>
  <si>
    <t>997013501</t>
  </si>
  <si>
    <t>Odvoz suti a vybouraných hmot na skládku nebo meziskládku do 1 km se složením</t>
  </si>
  <si>
    <t>-1111655848</t>
  </si>
  <si>
    <t>243</t>
  </si>
  <si>
    <t>997013509</t>
  </si>
  <si>
    <t>Příplatek k odvozu suti a vybouraných hmot na skládku ZKD 1 km přes 1 km</t>
  </si>
  <si>
    <t>1785127809</t>
  </si>
  <si>
    <t>1067,237*30 'Přepočtené koeficientem množství</t>
  </si>
  <si>
    <t>244</t>
  </si>
  <si>
    <t>997013871</t>
  </si>
  <si>
    <t>Poplatek za uložení stavebního odpadu na recyklační skládce (skládkovné) směsného stavebního a demoličního kód odpadu 17 09 04</t>
  </si>
  <si>
    <t>-1860112461</t>
  </si>
  <si>
    <t>998</t>
  </si>
  <si>
    <t>Přesun hmot</t>
  </si>
  <si>
    <t>245</t>
  </si>
  <si>
    <t>998011009</t>
  </si>
  <si>
    <t>Přesun hmot pro budovy zděné s omezením mechanizace pro budovy v přes 6 do 12 m</t>
  </si>
  <si>
    <t>-879402862</t>
  </si>
  <si>
    <t>PSV</t>
  </si>
  <si>
    <t>Práce a dodávky PSV</t>
  </si>
  <si>
    <t>711</t>
  </si>
  <si>
    <t>Izolace proti vodě, vlhkosti a plynům</t>
  </si>
  <si>
    <t>246</t>
  </si>
  <si>
    <t>711111001</t>
  </si>
  <si>
    <t>Provedení izolace proti zemní vlhkosti vodorovné za studena nátěrem penetračním</t>
  </si>
  <si>
    <t>482635057</t>
  </si>
  <si>
    <t>247</t>
  </si>
  <si>
    <t>11163150</t>
  </si>
  <si>
    <t>lak penetrační asfaltový</t>
  </si>
  <si>
    <t>-749877274</t>
  </si>
  <si>
    <t>fig55*0,00035</t>
  </si>
  <si>
    <t>248</t>
  </si>
  <si>
    <t>711141559</t>
  </si>
  <si>
    <t>Provedení izolace proti zemní vlhkosti pásy přitavením vodorovné NAIP</t>
  </si>
  <si>
    <t>-466317370</t>
  </si>
  <si>
    <t>249</t>
  </si>
  <si>
    <t>62853004</t>
  </si>
  <si>
    <t>pás asfaltový natavitelný modifikovaný SBS s vložkou ze skleněné tkaniny a spalitelnou PE fólií nebo jemnozrnným minerálním posypem na horním povrchu tl 4,0mm</t>
  </si>
  <si>
    <t>403357980</t>
  </si>
  <si>
    <t>fig55*1,20</t>
  </si>
  <si>
    <t>250</t>
  </si>
  <si>
    <t>711161212</t>
  </si>
  <si>
    <t>Izolace proti zemní vlhkosti nopovou fólií svislá, nopek v 8,0 mm, tl do 0,6 mm</t>
  </si>
  <si>
    <t>-1792291429</t>
  </si>
  <si>
    <t>251</t>
  </si>
  <si>
    <t>711161384</t>
  </si>
  <si>
    <t>Izolace proti zemní vlhkosti nopovou fólií ukončení provětrávací lištou</t>
  </si>
  <si>
    <t>180832809</t>
  </si>
  <si>
    <t>(0,41+39,755+0,25*2+0,12*1)                  "sokl pod terénem"</t>
  </si>
  <si>
    <t>(0,48+4,775+1,3+5,34+4,04+0,45+9,17+0,25*4+0,12*1)               "sokl pod terénem"</t>
  </si>
  <si>
    <t xml:space="preserve">10,37                                 "sokl pod terénem"  </t>
  </si>
  <si>
    <t>(9,15+0,42+4,135+4,09+11,435+0,44+0,25*4+0,12*1)  "sokl pod terénem"</t>
  </si>
  <si>
    <t>(39,78+0,41+0,25*2+0,12*1)                          "sokl pod terénem"</t>
  </si>
  <si>
    <t>252</t>
  </si>
  <si>
    <t>711199101</t>
  </si>
  <si>
    <t>Provedení těsnícího pásu do spoje dilatační nebo styčné spáry podlaha - stěna</t>
  </si>
  <si>
    <t>-883831146</t>
  </si>
  <si>
    <t>60,0                                                        "OS13"</t>
  </si>
  <si>
    <t>253</t>
  </si>
  <si>
    <t>28329000</t>
  </si>
  <si>
    <t>pás těsnící pro pracovní a dilatační spáry a trhliny tl 1mm š 100mm</t>
  </si>
  <si>
    <t>1450037075</t>
  </si>
  <si>
    <t>254</t>
  </si>
  <si>
    <t>711471052</t>
  </si>
  <si>
    <t>Provedení vodorovné izolace proti tlakové vodě termoplasty položením textilního pásu s PE</t>
  </si>
  <si>
    <t>2038756725</t>
  </si>
  <si>
    <t>43,0+38,3+38,2+33,4+32,4+43,0+41,6+63,2+41,0+31,6+36,2+25,4+1,3                        "101-113"</t>
  </si>
  <si>
    <t>44,6+19,2+7,6+2,7+1,9+6,8+1,5                            "114-120"</t>
  </si>
  <si>
    <t>39,78*9,0                      "101-107,108"</t>
  </si>
  <si>
    <t>11,435*9,0+4,13*8,7/2+4,085*9,0-1,68*(3,96+1,06)       "109 - 113"</t>
  </si>
  <si>
    <t>3,82*4,64+0,365*1,1                "115 část"</t>
  </si>
  <si>
    <t>2,82*2,7                                     "116"</t>
  </si>
  <si>
    <t>0,99*(1,505+0,125+1,1+0,125+1,9+0,15+0,125+2,69+0,15)      "117,118,115 část,120"</t>
  </si>
  <si>
    <t>1,53*3,16+1,0*0,41+(0,125+1,445+0,25)*1,07          "119"</t>
  </si>
  <si>
    <t>(3,09*9+1,25+2,33+0,96)*0,4                      "vstupy do objektu"</t>
  </si>
  <si>
    <t>Mezisoučet                                                         "pdl1, pdl2"</t>
  </si>
  <si>
    <t>255</t>
  </si>
  <si>
    <t>711472052</t>
  </si>
  <si>
    <t>Provedení svislé izolace proti tlakové vodě termoplasty textilními pásem s PE</t>
  </si>
  <si>
    <t>1144797888</t>
  </si>
  <si>
    <t>(9,17+0,45+4,04+11,415+0,48+39,755+0,41+10,36+0,41+39,78+0,44+11,435+4,42+4,085+0,42+9,15+0,25*12)*0,50    "obvodové zdivo - řez A,B,C"</t>
  </si>
  <si>
    <t>((39,78+9,0)*2+(11,435+4,13+2,585+9,0+1,68+4,04+11,415+9,0+1,5+1,5+1,3+1,3))*0,30 "obvodové zdivo zevnitř - řez A,B"</t>
  </si>
  <si>
    <t>(1,0+3,75+4,25+4,84+0,235+2,82+0,365+0,99)*2*0,20             "114 - řez C"</t>
  </si>
  <si>
    <t>(3,82+4,64)*2*0,20             "115 - řez C"</t>
  </si>
  <si>
    <t>(2,82+2,70)*2*0,20             "116 - řez C"</t>
  </si>
  <si>
    <t>(0,99+2,69+0,125+0,15+1,9+0,125+1,1+0,125+1,505)*2*0,20        "117,118,120 - řez C"</t>
  </si>
  <si>
    <t>(1,53+3,16+0,41+1,07)*2*0,20        "119 - řez C"</t>
  </si>
  <si>
    <t>(2,65+10,54+2,9+10,55+5,75+5,9+1,3+8,835+1,55+3,1+1,355)*2*0,75          "žlaby - řez 4,9,10"</t>
  </si>
  <si>
    <t>((1,45+0,57)*2*0,4+(2,95+0,15+1,45+0,755)*2*0,3)*8   "základy hrazení - řez 5,6,7"</t>
  </si>
  <si>
    <t>(1,1+0,8)*2*0,5                            "řez 8"</t>
  </si>
  <si>
    <t xml:space="preserve">Mezisoučet                                    "SO3,Pdl1,Pdl2" </t>
  </si>
  <si>
    <t>256</t>
  </si>
  <si>
    <t>28322004</t>
  </si>
  <si>
    <t>fólie hydroizolační pro spodní stavbu mPVC tl 1,5mm</t>
  </si>
  <si>
    <t>-978921471</t>
  </si>
  <si>
    <t>fig31*1,20</t>
  </si>
  <si>
    <t>fig32*1,25</t>
  </si>
  <si>
    <t>257</t>
  </si>
  <si>
    <t>711491171</t>
  </si>
  <si>
    <t>Provedení doplňků izolace proti vodě na vodorovné ploše z textilií vrstva podkladní</t>
  </si>
  <si>
    <t>829622408</t>
  </si>
  <si>
    <t>258</t>
  </si>
  <si>
    <t>711491172</t>
  </si>
  <si>
    <t>Provedení doplňků izolace proti vodě na vodorovné ploše z textilií vrstva ochranná</t>
  </si>
  <si>
    <t>-22490786</t>
  </si>
  <si>
    <t>259</t>
  </si>
  <si>
    <t>711491271</t>
  </si>
  <si>
    <t>Provedení doplňků izolace proti vodě na ploše svislé z textilií vrstva podkladní</t>
  </si>
  <si>
    <t>-37816761</t>
  </si>
  <si>
    <t>260</t>
  </si>
  <si>
    <t>711491272</t>
  </si>
  <si>
    <t>Provedení doplňků izolace proti vodě na ploše svislé z textilií vrstva ochranná</t>
  </si>
  <si>
    <t>1115294493</t>
  </si>
  <si>
    <t>261</t>
  </si>
  <si>
    <t>69311068</t>
  </si>
  <si>
    <t>geotextilie netkaná separační, ochranná, filtrační, drenážní PP 300g/m2</t>
  </si>
  <si>
    <t>830413369</t>
  </si>
  <si>
    <t>fig31*2*1,05</t>
  </si>
  <si>
    <t>fig32*2*1,05</t>
  </si>
  <si>
    <t>262</t>
  </si>
  <si>
    <t>998711112</t>
  </si>
  <si>
    <t>Přesun hmot tonážní pro izolace proti vodě, vlhkosti a plynům s omezením mechanizace v objektech v přes 6 do 12 m</t>
  </si>
  <si>
    <t>622698672</t>
  </si>
  <si>
    <t>713</t>
  </si>
  <si>
    <t>Izolace tepelné</t>
  </si>
  <si>
    <t>263</t>
  </si>
  <si>
    <t>713121111</t>
  </si>
  <si>
    <t>Montáž izolace tepelné podlah volně kladenými rohožemi, pásy, dílci, deskami 1 vrstva</t>
  </si>
  <si>
    <t>1044565836</t>
  </si>
  <si>
    <t>264</t>
  </si>
  <si>
    <t>28372308</t>
  </si>
  <si>
    <t>deska EPS 100 pro konstrukce s běžným zatížením λ=0,037 tl 80mm</t>
  </si>
  <si>
    <t>1795436789</t>
  </si>
  <si>
    <t>fig51*1,05</t>
  </si>
  <si>
    <t>fig52*1,05</t>
  </si>
  <si>
    <t>265</t>
  </si>
  <si>
    <t>28375912</t>
  </si>
  <si>
    <t>deska EPS 150 pro konstrukce s vysokým zatížením λ=0,035 tl 80mm</t>
  </si>
  <si>
    <t>1668397318</t>
  </si>
  <si>
    <t>fig53*1,05</t>
  </si>
  <si>
    <t>266</t>
  </si>
  <si>
    <t>713121112</t>
  </si>
  <si>
    <t>Montáž izolace tepelné podlah volně kladenými mezi trámy nebo rošt rohožemi, pásy, dílci, deskami 1 vrstva</t>
  </si>
  <si>
    <t>-932148891</t>
  </si>
  <si>
    <t>fig55*2</t>
  </si>
  <si>
    <t>267</t>
  </si>
  <si>
    <t>63148102</t>
  </si>
  <si>
    <t>deska tepelně izolační minerální univerzální λ=0,038-0,039 tl 60mm</t>
  </si>
  <si>
    <t>-1994853936</t>
  </si>
  <si>
    <t>fig55*1,05</t>
  </si>
  <si>
    <t>fig57*1,05</t>
  </si>
  <si>
    <t>268</t>
  </si>
  <si>
    <t>63148104</t>
  </si>
  <si>
    <t>deska tepelně izolační minerální univerzální λ=0,038-0,039 tl 100mm</t>
  </si>
  <si>
    <t>-1621357403</t>
  </si>
  <si>
    <t>269</t>
  </si>
  <si>
    <t>63148105</t>
  </si>
  <si>
    <t>deska tepelně izolační minerální univerzální λ=0,038-0,039 tl 120mm</t>
  </si>
  <si>
    <t>-1833348348</t>
  </si>
  <si>
    <t>fig56*1,05</t>
  </si>
  <si>
    <t>270</t>
  </si>
  <si>
    <t>713191132</t>
  </si>
  <si>
    <t>Montáž izolace tepelné podlah, stropů vrchem nebo střech překrytí separační fólií z PE</t>
  </si>
  <si>
    <t>1475491675</t>
  </si>
  <si>
    <t>271</t>
  </si>
  <si>
    <t>-1138384636</t>
  </si>
  <si>
    <t>fig51*1,1</t>
  </si>
  <si>
    <t>fig52*1,1</t>
  </si>
  <si>
    <t>fig53*1,1</t>
  </si>
  <si>
    <t>272</t>
  </si>
  <si>
    <t>713191522</t>
  </si>
  <si>
    <t>Montáž podkladového profilu pro zatepletní spodní části oken a dveří šířky přes 50 do 100 mm výšky přes 100 do 200 mm</t>
  </si>
  <si>
    <t>-1683585329</t>
  </si>
  <si>
    <t>3,0                                             "Os10"</t>
  </si>
  <si>
    <t>273</t>
  </si>
  <si>
    <t>28376233</t>
  </si>
  <si>
    <t>profil podkladový sendvičový s vloženou PIR vložkou pro zateplení spodní části oken a dveří (15/30/15) š 60mm v 190mm</t>
  </si>
  <si>
    <t>408104552</t>
  </si>
  <si>
    <t>3,0*1,2                                          "Os10"</t>
  </si>
  <si>
    <t>274</t>
  </si>
  <si>
    <t>713191523</t>
  </si>
  <si>
    <t>Montáž podkladového profilu pro zatepletní spodní části oken a dveří šířky přes 50 do 100 mm výšky přes 200 do 300 mm</t>
  </si>
  <si>
    <t>-19919413</t>
  </si>
  <si>
    <t>1,25                                      "Os10"</t>
  </si>
  <si>
    <t>275</t>
  </si>
  <si>
    <t>28376238</t>
  </si>
  <si>
    <t>profil podkladový sendvičový s vloženou PIR vložkou pro zateplení spodní části oken a dveří (15/30/15) š 60mm v 240mm</t>
  </si>
  <si>
    <t>-348931215</t>
  </si>
  <si>
    <t>1,25*1,2                                      "Os10"</t>
  </si>
  <si>
    <t>276</t>
  </si>
  <si>
    <t>713591161</t>
  </si>
  <si>
    <t>Montáž izolace tepelné izolační výplň</t>
  </si>
  <si>
    <t>738244385</t>
  </si>
  <si>
    <t>(0,7+0,9)*2*0,4*2             "202,203"</t>
  </si>
  <si>
    <t>Mezisoučet                  "obalení VZT potrubí - OS17"</t>
  </si>
  <si>
    <t>277</t>
  </si>
  <si>
    <t>63141795</t>
  </si>
  <si>
    <t>rohož izolační z minerální vlny lamelová s Al fólií 65kg/m3 tl 60mm</t>
  </si>
  <si>
    <t>1520888903</t>
  </si>
  <si>
    <t>(0,7+0,9)*2*0,4*2*1,1             "202,203"</t>
  </si>
  <si>
    <t>278</t>
  </si>
  <si>
    <t>998713112</t>
  </si>
  <si>
    <t>Přesun hmot tonážní pro izolace tepelné s omezením mechanizace v objektech v přes 6 do 12 m</t>
  </si>
  <si>
    <t>1824167043</t>
  </si>
  <si>
    <t>725</t>
  </si>
  <si>
    <t>Zdravotechnika - zařizovací předměty</t>
  </si>
  <si>
    <t>279</t>
  </si>
  <si>
    <t>725319111</t>
  </si>
  <si>
    <t>Montáž dřezu ostatních typů</t>
  </si>
  <si>
    <t>soubor</t>
  </si>
  <si>
    <t>2136034243</t>
  </si>
  <si>
    <t>1                                            "Os11"</t>
  </si>
  <si>
    <t>280</t>
  </si>
  <si>
    <t>552313631</t>
  </si>
  <si>
    <t>dvojdřez velkokapacitní - Os11</t>
  </si>
  <si>
    <t>-2020485893</t>
  </si>
  <si>
    <t>751</t>
  </si>
  <si>
    <t>Vzduchotechnika</t>
  </si>
  <si>
    <t>281</t>
  </si>
  <si>
    <t>751398025</t>
  </si>
  <si>
    <t>Montáž větrací mřížky stěnové přes 0,200 m2</t>
  </si>
  <si>
    <t>952244592</t>
  </si>
  <si>
    <t>6                                       "Os1"</t>
  </si>
  <si>
    <t>282</t>
  </si>
  <si>
    <t>429723151</t>
  </si>
  <si>
    <t>mřížka stěnová otevřená jednořadá kovová úhel lamel 0° 500x600 mm</t>
  </si>
  <si>
    <t>-1723063539</t>
  </si>
  <si>
    <t>283</t>
  </si>
  <si>
    <t>751398056</t>
  </si>
  <si>
    <t>Montáž protidešťové žaluzie nebo žaluziové klapky na čtyřhranné potrubí přes 0,750 m2</t>
  </si>
  <si>
    <t>1348254411</t>
  </si>
  <si>
    <t>3                                      "Os2"</t>
  </si>
  <si>
    <t>1                                      "Os3"</t>
  </si>
  <si>
    <t>284</t>
  </si>
  <si>
    <t>429729631</t>
  </si>
  <si>
    <t xml:space="preserve">žaluzie protidešťová s pevnými lamelami, pozink, 1120x1120 mm </t>
  </si>
  <si>
    <t>-201721873</t>
  </si>
  <si>
    <t>762</t>
  </si>
  <si>
    <t>Konstrukce tesařské</t>
  </si>
  <si>
    <t>285</t>
  </si>
  <si>
    <t>762083122</t>
  </si>
  <si>
    <t>Impregnace řeziva proti dřevokaznému hmyzu, houbám a plísním máčením třída ohrožení 3 a 4</t>
  </si>
  <si>
    <t>-1680238731</t>
  </si>
  <si>
    <t>fig81*0,12*0,10</t>
  </si>
  <si>
    <t>fig82*0,12*0,16</t>
  </si>
  <si>
    <t>fig83*0,14*0,16</t>
  </si>
  <si>
    <t>fig84*0,024</t>
  </si>
  <si>
    <t>fig55*2*0,06*0,04                         "latě 60/40"</t>
  </si>
  <si>
    <t>fig55*2*0,08*0,06                         "hranoly 80/60"</t>
  </si>
  <si>
    <t>fig55*1*0,08*0,10                         "hranoly 80/100"</t>
  </si>
  <si>
    <t>fig56*1*0,10*0,12                         "hranoly 100/120"</t>
  </si>
  <si>
    <t>fig57*1*0,08*0,07                         "hranoly 80/70"</t>
  </si>
  <si>
    <t>286</t>
  </si>
  <si>
    <t>762086111</t>
  </si>
  <si>
    <t>Montáž KDK hmotnosti prvku do 5 kg</t>
  </si>
  <si>
    <t>626960400</t>
  </si>
  <si>
    <t>(700+290+20)*0,06*3,76                          "L 60/40/5 - Pdl3"</t>
  </si>
  <si>
    <t>8*0,06*3,76                                       "L 60/40/5 - v.č.125"</t>
  </si>
  <si>
    <t>287</t>
  </si>
  <si>
    <t>130105081</t>
  </si>
  <si>
    <t>úhelník ocelový nerovnostranný jakost S235JR (11 375) 60x40x5mm pozinkovaný</t>
  </si>
  <si>
    <t>-1606512673</t>
  </si>
  <si>
    <t>(700+290+20)*0,06*3,76*0,001*1,1                          "L 60/40/5 - Pdl3"</t>
  </si>
  <si>
    <t>8*0,06*3,76*0,001*1,1                                       "L 60/40/5 - v.č.125"</t>
  </si>
  <si>
    <t>288</t>
  </si>
  <si>
    <t>762111811</t>
  </si>
  <si>
    <t>Demontáž stěn a příček z hraněného řeziva</t>
  </si>
  <si>
    <t>-1198518403</t>
  </si>
  <si>
    <t>2,82*4*2,1                      "hrazení z dubových fošen"</t>
  </si>
  <si>
    <t>289</t>
  </si>
  <si>
    <t>762134122</t>
  </si>
  <si>
    <t>Montáž bednění stěn z hoblovaných fošen na sraz tl do 60 mm</t>
  </si>
  <si>
    <t>-1720594734</t>
  </si>
  <si>
    <t xml:space="preserve">(122+24+59+4+32)*6,0*0,16      </t>
  </si>
  <si>
    <t>Mezisoučet                     "hrazení - v.č.147"</t>
  </si>
  <si>
    <t>290</t>
  </si>
  <si>
    <t>60556101</t>
  </si>
  <si>
    <t>řezivo dubové sušené tl 50mm</t>
  </si>
  <si>
    <t>-617845939</t>
  </si>
  <si>
    <t xml:space="preserve">(122+24+59+4+32)*6,0*0,16*0,05*1,1      </t>
  </si>
  <si>
    <t>291</t>
  </si>
  <si>
    <t>762331812</t>
  </si>
  <si>
    <t>Demontáž vázaných kcí krovů z hranolů průřezové pl přes 120 do 224 cm2</t>
  </si>
  <si>
    <t>-1027141725</t>
  </si>
  <si>
    <t>2,0*(2+2+3)                                  "120/160"</t>
  </si>
  <si>
    <t>292</t>
  </si>
  <si>
    <t>762332132</t>
  </si>
  <si>
    <t>Montáž vázaných kcí krovů pravidelných z hraněného řeziva průřezové pl přes 120 do 224 cm2</t>
  </si>
  <si>
    <t>1331263763</t>
  </si>
  <si>
    <t>2,6*3                                              "120/100"</t>
  </si>
  <si>
    <t>2,4*13+1,9*7+0,55*6               "120/160"</t>
  </si>
  <si>
    <t>2,95*2+3,95*1+3,5*2+4,5*1   "140/160"</t>
  </si>
  <si>
    <t>293</t>
  </si>
  <si>
    <t>60512130</t>
  </si>
  <si>
    <t>hranol stavební řezivo průřezu do 224cm2 do dl 6m</t>
  </si>
  <si>
    <t>-430628778</t>
  </si>
  <si>
    <t>fig81*0,12*0,10*1,1</t>
  </si>
  <si>
    <t>fig82*0,12*0,16*1,1</t>
  </si>
  <si>
    <t>fig83*0,14*0,16*1,1</t>
  </si>
  <si>
    <t>294</t>
  </si>
  <si>
    <t>762335812</t>
  </si>
  <si>
    <t>Demontáž krokví rovnoběžných s okapem průřezové pl přes 120 do 224 cm2 na dřevěný podklad</t>
  </si>
  <si>
    <t>1965872561</t>
  </si>
  <si>
    <t>3,0*2*2+4,0*2*1                       "110/180"</t>
  </si>
  <si>
    <t>295</t>
  </si>
  <si>
    <t>762341210</t>
  </si>
  <si>
    <t>Montáž bednění střech rovných a šikmých sklonu do 60° z hrubých prken na sraz tl do 32 mm</t>
  </si>
  <si>
    <t>1219565159</t>
  </si>
  <si>
    <t xml:space="preserve">3,0*2,0*2                                                            "střecha vikýřů" </t>
  </si>
  <si>
    <t>4,0*2,0*1                                                           "střecha vikýřů"</t>
  </si>
  <si>
    <t xml:space="preserve">2,0*0,6/2*2*3                                                    "boky vikýřů" </t>
  </si>
  <si>
    <t>Mezisoučet                                                            "24 mm"</t>
  </si>
  <si>
    <t>296</t>
  </si>
  <si>
    <t>60511110</t>
  </si>
  <si>
    <t>řezivo jehličnaté smrk, borovice š přes 80mm tl 24mm dl 4m</t>
  </si>
  <si>
    <t>2002883408</t>
  </si>
  <si>
    <t>fig84*0,024*1,1</t>
  </si>
  <si>
    <t>297</t>
  </si>
  <si>
    <t>762341675</t>
  </si>
  <si>
    <t>Montáž bednění štítových okapových říms z dřevotřískových na pero a drážku</t>
  </si>
  <si>
    <t>-493232806</t>
  </si>
  <si>
    <t>1,5                      "dřevěné stupně do strojovny"</t>
  </si>
  <si>
    <t>3,9            "ostění, nadpraží a parapety pro žaluzie OS2, OS3"</t>
  </si>
  <si>
    <t>3,5              "bednění boků vikýřů"</t>
  </si>
  <si>
    <t>298</t>
  </si>
  <si>
    <t>60726286</t>
  </si>
  <si>
    <t>deska dřevoštěpková OSB 3 P+D broušená tl 25mm</t>
  </si>
  <si>
    <t>-1470797602</t>
  </si>
  <si>
    <t>299</t>
  </si>
  <si>
    <t>60514112</t>
  </si>
  <si>
    <t>řezivo jehličnaté lať surová dl 4m</t>
  </si>
  <si>
    <t>-1411251335</t>
  </si>
  <si>
    <t>8,0*0,06*0,04                      "dřevěné stupně do strojovny"</t>
  </si>
  <si>
    <t>0            "ostění, nadpraží a parapety pro žaluzie OS2, OS3"</t>
  </si>
  <si>
    <t>14,0*0,06*0,04              "bednění boků vikýřů"</t>
  </si>
  <si>
    <t>300</t>
  </si>
  <si>
    <t>762395000</t>
  </si>
  <si>
    <t>Spojovací prostředky krovů, bednění, laťování, nadstřešních konstrukcí</t>
  </si>
  <si>
    <t>-478401523</t>
  </si>
  <si>
    <t>1,5*0,025                      "dřevěné stupně do strojovny"</t>
  </si>
  <si>
    <t>3,9*0,025            "ostění, nadpraží a parapety pro žaluzie OS2, OS3"</t>
  </si>
  <si>
    <t>3,5*0,025              "bednění boků vikýřů"</t>
  </si>
  <si>
    <t>301</t>
  </si>
  <si>
    <t>762511276</t>
  </si>
  <si>
    <t>Podlahové kce podkladové z desek OSB tl 22 mm broušených na pero a drážku šroubovaných</t>
  </si>
  <si>
    <t>-753230154</t>
  </si>
  <si>
    <t>302</t>
  </si>
  <si>
    <t>762512261</t>
  </si>
  <si>
    <t>Montáž podlahové kce podkladového roštu</t>
  </si>
  <si>
    <t>1120489108</t>
  </si>
  <si>
    <t>137,4*1                         "hranoly 100/120"</t>
  </si>
  <si>
    <t>4,5*1                             "hranoly 80/70"</t>
  </si>
  <si>
    <t>fig55*2                         "latě 60/40"</t>
  </si>
  <si>
    <t>fig55*2                         "hranoly 80/60"</t>
  </si>
  <si>
    <t>fig55*1                         "hranoly 80/100"</t>
  </si>
  <si>
    <t>303</t>
  </si>
  <si>
    <t>60512125</t>
  </si>
  <si>
    <t>hranol stavební řezivo průřezu do 120cm2 do dl 6m</t>
  </si>
  <si>
    <t>-1198219879</t>
  </si>
  <si>
    <t>fig55*2*0,08*0,06*1,1                         "hranoly 80/60"</t>
  </si>
  <si>
    <t>fig55*1*0,08*0,10*1,1                         "hranoly 80/100"</t>
  </si>
  <si>
    <t>fig56*1*0,10*0,12*1,1                         "hranoly 100/120"</t>
  </si>
  <si>
    <t>fig57*1*0,08*0,07*1,1                         "hranoly 80/70"</t>
  </si>
  <si>
    <t>304</t>
  </si>
  <si>
    <t>-553452911</t>
  </si>
  <si>
    <t>fig55*2*0,06*0,04*1,1                         "latě 60/40"</t>
  </si>
  <si>
    <t>305</t>
  </si>
  <si>
    <t>762526210</t>
  </si>
  <si>
    <t>Montáž podlahové lišty hrubé</t>
  </si>
  <si>
    <t>242358395</t>
  </si>
  <si>
    <t>30,46+11,415+9,02+11,44+4,135+30,445+9,03+7,4*2+7,8*2                      "201"</t>
  </si>
  <si>
    <t>(1,27+0,93)*2*3</t>
  </si>
  <si>
    <t>0,455</t>
  </si>
  <si>
    <t>Mezisoučet                                     "sokl z OSB 22 mm, výšky 100 mm"</t>
  </si>
  <si>
    <t>306</t>
  </si>
  <si>
    <t>60726285</t>
  </si>
  <si>
    <t>deska dřevoštěpková OSB 3 P+D broušená tl 22mm</t>
  </si>
  <si>
    <t>915544879</t>
  </si>
  <si>
    <t>fig58*0,10</t>
  </si>
  <si>
    <t>307</t>
  </si>
  <si>
    <t>762595001</t>
  </si>
  <si>
    <t>Spojovací prostředky pro položení dřevěných podlah a zakrytí kanálů</t>
  </si>
  <si>
    <t>1916290480</t>
  </si>
  <si>
    <t>308</t>
  </si>
  <si>
    <t>998762112</t>
  </si>
  <si>
    <t>Přesun hmot tonážní pro kce tesařské s omezením mechanizace v objektech v přes 6 do 12 m</t>
  </si>
  <si>
    <t>-1461934837</t>
  </si>
  <si>
    <t>763</t>
  </si>
  <si>
    <t>Konstrukce suché výstavby</t>
  </si>
  <si>
    <t>309</t>
  </si>
  <si>
    <t>763111346</t>
  </si>
  <si>
    <t>SDK příčka tl 125 mm profil CW+UW 100 desky 1xDFH2 12,5 s izolací EI 45 Rw do 51 dB</t>
  </si>
  <si>
    <t>191999737</t>
  </si>
  <si>
    <t>3,66*4,25                                   "202"</t>
  </si>
  <si>
    <t>310</t>
  </si>
  <si>
    <t>763111717</t>
  </si>
  <si>
    <t>SDK příčka základní penetrační nátěr (oboustranně)</t>
  </si>
  <si>
    <t>-1862046300</t>
  </si>
  <si>
    <t>311</t>
  </si>
  <si>
    <t>763111761</t>
  </si>
  <si>
    <t>Příplatek k SDK příčce s jednoduchou nosnou konstrukcí za zahuštění profilů na vzdálenost 31 mm</t>
  </si>
  <si>
    <t>-477621078</t>
  </si>
  <si>
    <t>312</t>
  </si>
  <si>
    <t>763131471</t>
  </si>
  <si>
    <t>SDK podhled deska 1xDFH2 12,5 bez izolace dvouvrstvá spodní kce profil CD+UD REI do 90</t>
  </si>
  <si>
    <t>-829731087</t>
  </si>
  <si>
    <t>7,6+2,7+1,9+1,5                       "116,117,118,120"</t>
  </si>
  <si>
    <t>2,6*2                                              "202, 203 - OS17"</t>
  </si>
  <si>
    <t>313</t>
  </si>
  <si>
    <t>763131714</t>
  </si>
  <si>
    <t>SDK podhled základní penetrační nátěr</t>
  </si>
  <si>
    <t>-365048205</t>
  </si>
  <si>
    <t>314</t>
  </si>
  <si>
    <t>763131831</t>
  </si>
  <si>
    <t>Demontáž SDK podhledu s jednovrstvou nosnou kcí z ocelových profilů opláštění jednoduché</t>
  </si>
  <si>
    <t>-942442243</t>
  </si>
  <si>
    <t>315</t>
  </si>
  <si>
    <t>763172395</t>
  </si>
  <si>
    <t>Montáž dvířek revizních dvouplášťových SDK kcí vel. 600 x 600 mm pro podhledy</t>
  </si>
  <si>
    <t>379903016</t>
  </si>
  <si>
    <t>2                                                    "Os16"</t>
  </si>
  <si>
    <t>316</t>
  </si>
  <si>
    <t>59030758</t>
  </si>
  <si>
    <t>dvířka revizní jednokřídlá dvouplášťová s automatickým zámkem 600x600mm</t>
  </si>
  <si>
    <t>-1477813055</t>
  </si>
  <si>
    <t>998763322</t>
  </si>
  <si>
    <t>Přesun hmot tonážní pro konstrukce montované z desek s omezením mechanizace v objektech v přes 6 do 12 m</t>
  </si>
  <si>
    <t>-2040496653</t>
  </si>
  <si>
    <t>764</t>
  </si>
  <si>
    <t>Konstrukce klempířské</t>
  </si>
  <si>
    <t>318</t>
  </si>
  <si>
    <t>764121411</t>
  </si>
  <si>
    <t>Krytina střechy rovné drážkováním ze svitků z Al plechu rš 670 mm sklonu do 30°</t>
  </si>
  <si>
    <t>-1748184213</t>
  </si>
  <si>
    <t>3,0*2,0*2                                   "střecha vikýřů"</t>
  </si>
  <si>
    <t>4,0*2,0*1                                  "střecha vikýřů"</t>
  </si>
  <si>
    <t>319</t>
  </si>
  <si>
    <t>764121415</t>
  </si>
  <si>
    <t>Krytina střechy rovné drážkováním ze svitků z Al plechu rš 670 mm sklonu přes 60°</t>
  </si>
  <si>
    <t>-1633645984</t>
  </si>
  <si>
    <t>320</t>
  </si>
  <si>
    <t>764222404</t>
  </si>
  <si>
    <t>Oplechování štítu závětrnou lištou z Al plechu rš 330 mm</t>
  </si>
  <si>
    <t>-904648545</t>
  </si>
  <si>
    <t>2,0*2*3</t>
  </si>
  <si>
    <t>321</t>
  </si>
  <si>
    <t>764226445</t>
  </si>
  <si>
    <t>Oplechování parapetů rovných celoplošně lepené z Al plechu rš 400 mm</t>
  </si>
  <si>
    <t>-1308264460</t>
  </si>
  <si>
    <t>27,75+0,65+1,6                                   "K1,2,3"</t>
  </si>
  <si>
    <t>322</t>
  </si>
  <si>
    <t>764521404</t>
  </si>
  <si>
    <t>Žlab podokapní půlkruhový z Al plechu rš 330 mm</t>
  </si>
  <si>
    <t>-340725835</t>
  </si>
  <si>
    <t>3,0+3,0+4,0                         "nad novými vikýři"</t>
  </si>
  <si>
    <t>5,0                                   "náhrada za poškozený žlab"</t>
  </si>
  <si>
    <t>323</t>
  </si>
  <si>
    <t>764521444</t>
  </si>
  <si>
    <t>Kotlík oválný (trychtýřový) pro podokapní žlaby z Al plechu 330/100 mm</t>
  </si>
  <si>
    <t>-1639049899</t>
  </si>
  <si>
    <t>324</t>
  </si>
  <si>
    <t>764528422</t>
  </si>
  <si>
    <t>Svody kruhové včetně objímek, kolen, odskoků z Al plechu průměru 100 mm</t>
  </si>
  <si>
    <t>520701731</t>
  </si>
  <si>
    <t>1,0*3</t>
  </si>
  <si>
    <t>325</t>
  </si>
  <si>
    <t>7645284221</t>
  </si>
  <si>
    <t>Použité svody, kolena, odskoky kruhové včetně nových objímek z Al plechu průměru 100 mm</t>
  </si>
  <si>
    <t>1106361255</t>
  </si>
  <si>
    <t>5,0*4+7,0*4</t>
  </si>
  <si>
    <t>326</t>
  </si>
  <si>
    <t>998764112</t>
  </si>
  <si>
    <t>Přesun hmot tonážní pro konstrukce klempířské s omezením mechanizace v objektech v přes 6 do 12 m</t>
  </si>
  <si>
    <t>1293163242</t>
  </si>
  <si>
    <t>765</t>
  </si>
  <si>
    <t>Krytina skládaná</t>
  </si>
  <si>
    <t>327</t>
  </si>
  <si>
    <t>765193001</t>
  </si>
  <si>
    <t>Montáž podkladního vyrovnávacího pásu</t>
  </si>
  <si>
    <t>1207864598</t>
  </si>
  <si>
    <t>328</t>
  </si>
  <si>
    <t>628665221</t>
  </si>
  <si>
    <t>pás podkladní pod AL krytinu</t>
  </si>
  <si>
    <t>60096911</t>
  </si>
  <si>
    <t>fig86*1,1</t>
  </si>
  <si>
    <t>fig87*1,1</t>
  </si>
  <si>
    <t>329</t>
  </si>
  <si>
    <t>998765112</t>
  </si>
  <si>
    <t>Přesun hmot tonážní pro krytiny skládané s omezením mechanizace v objektech v přes 6 do 12 m</t>
  </si>
  <si>
    <t>1586627142</t>
  </si>
  <si>
    <t>766</t>
  </si>
  <si>
    <t>Konstrukce truhlářské</t>
  </si>
  <si>
    <t>330</t>
  </si>
  <si>
    <t>766660001</t>
  </si>
  <si>
    <t>Montáž dveřních křídel otvíravých jednokřídlových š do 0,8 m do ocelové zárubně</t>
  </si>
  <si>
    <t>-1358106184</t>
  </si>
  <si>
    <t>2                                                  "10"</t>
  </si>
  <si>
    <t>4                                                  "11"</t>
  </si>
  <si>
    <t>331</t>
  </si>
  <si>
    <t>61162085</t>
  </si>
  <si>
    <t>dveře jednokřídlé dřevotřískové povrch laminátový plné 700x1970-2100mm</t>
  </si>
  <si>
    <t>2130494490</t>
  </si>
  <si>
    <t>332</t>
  </si>
  <si>
    <t>61162086</t>
  </si>
  <si>
    <t>dveře jednokřídlé dřevotřískové povrch laminátový plné 800x1970-2100mm</t>
  </si>
  <si>
    <t>1240645311</t>
  </si>
  <si>
    <t>333</t>
  </si>
  <si>
    <t>766660411</t>
  </si>
  <si>
    <t>Montáž vchodových dveří včetně rámu jednokřídlových bez nadsvětlíku do zdiva</t>
  </si>
  <si>
    <t>-901803962</t>
  </si>
  <si>
    <t>1                                                  "2"</t>
  </si>
  <si>
    <t>334</t>
  </si>
  <si>
    <t>61140501</t>
  </si>
  <si>
    <t>dveře jednokřídlé plastové s dekorem plné max rozměru otvoru 2,42m2 bezpečnostní třídy RC2</t>
  </si>
  <si>
    <t>641710247</t>
  </si>
  <si>
    <t>1,25*2,1*1                                                  "2"</t>
  </si>
  <si>
    <t>335</t>
  </si>
  <si>
    <t>766660728</t>
  </si>
  <si>
    <t>Montáž dveřního interiérového kování - zámku</t>
  </si>
  <si>
    <t>876133424</t>
  </si>
  <si>
    <t>336</t>
  </si>
  <si>
    <t>54924004</t>
  </si>
  <si>
    <t>zámek zadlabací mezipokojový levý pro cylindrickou vložku rozteč 72x55mm</t>
  </si>
  <si>
    <t>111781935</t>
  </si>
  <si>
    <t>337</t>
  </si>
  <si>
    <t>766660729</t>
  </si>
  <si>
    <t>Montáž dveřního interiérového kování - štítku s klikou</t>
  </si>
  <si>
    <t>300066954</t>
  </si>
  <si>
    <t>338</t>
  </si>
  <si>
    <t>54914123</t>
  </si>
  <si>
    <t>kování rozetové klika/klika</t>
  </si>
  <si>
    <t>-734835274</t>
  </si>
  <si>
    <t>339</t>
  </si>
  <si>
    <t>766660734</t>
  </si>
  <si>
    <t>Montáž dveřního bezpečnostního kování - panikového</t>
  </si>
  <si>
    <t>1925981528</t>
  </si>
  <si>
    <t>1                                              "15"</t>
  </si>
  <si>
    <t>340</t>
  </si>
  <si>
    <t>54914136</t>
  </si>
  <si>
    <t>kování panikové madlo/klika</t>
  </si>
  <si>
    <t>231226109</t>
  </si>
  <si>
    <t>341</t>
  </si>
  <si>
    <t>998766112</t>
  </si>
  <si>
    <t>Přesun hmot tonážní pro kce truhlářské s omezením mechanizace v objektech v přes 6 do 12 m</t>
  </si>
  <si>
    <t>-124416393</t>
  </si>
  <si>
    <t>767</t>
  </si>
  <si>
    <t>Konstrukce zámečnické</t>
  </si>
  <si>
    <t>342</t>
  </si>
  <si>
    <t>767392802</t>
  </si>
  <si>
    <t>Demontáž krytin střech z plechů šroubovaných do suti</t>
  </si>
  <si>
    <t>-2104041008</t>
  </si>
  <si>
    <t>3,0*2,0*2</t>
  </si>
  <si>
    <t>4,0*2,0*1</t>
  </si>
  <si>
    <t>343</t>
  </si>
  <si>
    <t>549145151</t>
  </si>
  <si>
    <t>M+D systému denního odvětrání - Os5</t>
  </si>
  <si>
    <t>kpl</t>
  </si>
  <si>
    <t>1255343734</t>
  </si>
  <si>
    <t>344</t>
  </si>
  <si>
    <t>767640111</t>
  </si>
  <si>
    <t>Montáž dveří ocelových nebo hliníkových vchodových jednokřídlových bez nadsvětlíku</t>
  </si>
  <si>
    <t>626060482</t>
  </si>
  <si>
    <t>1                                             "9"</t>
  </si>
  <si>
    <t>345</t>
  </si>
  <si>
    <t>553411691</t>
  </si>
  <si>
    <t>dveře jednokřídlé ocelové interierové protipožární EW 15, 30, 45 D1 rohová zárubeň 900x2180 mm - ozn.9</t>
  </si>
  <si>
    <t>1597420553</t>
  </si>
  <si>
    <t>346</t>
  </si>
  <si>
    <t>767640221</t>
  </si>
  <si>
    <t>Montáž dveří ocelových nebo hliníkových vchodových dvoukřídlových bez nadsvětlíku</t>
  </si>
  <si>
    <t>-290842809</t>
  </si>
  <si>
    <t>3                                                   "5"</t>
  </si>
  <si>
    <t>347</t>
  </si>
  <si>
    <t>553411631</t>
  </si>
  <si>
    <t>dveře dvoukřídlé ocelové vchodové 2000x2000 mm - ozn.5</t>
  </si>
  <si>
    <t>1103883458</t>
  </si>
  <si>
    <t>348</t>
  </si>
  <si>
    <t>767640311</t>
  </si>
  <si>
    <t>Montáž dveří ocelových nebo hliníkových vnitřních jednokřídlových</t>
  </si>
  <si>
    <t>-2005700556</t>
  </si>
  <si>
    <t>2                                             "12"</t>
  </si>
  <si>
    <t>2                                             "13"</t>
  </si>
  <si>
    <t>349</t>
  </si>
  <si>
    <t>55341322</t>
  </si>
  <si>
    <t>dveře jednokřídlé ocelové interierové plné 800x1970mm</t>
  </si>
  <si>
    <t>1599965053</t>
  </si>
  <si>
    <t>350</t>
  </si>
  <si>
    <t>55341323</t>
  </si>
  <si>
    <t>dveře jednokřídlé ocelové interierové plné 900x1970mm</t>
  </si>
  <si>
    <t>-212701468</t>
  </si>
  <si>
    <t>351</t>
  </si>
  <si>
    <t>767646510</t>
  </si>
  <si>
    <t>Montáž dveří protipožárního uzávěru jednokřídlového</t>
  </si>
  <si>
    <t>1075439897</t>
  </si>
  <si>
    <t>1                                                 "14"</t>
  </si>
  <si>
    <t>352</t>
  </si>
  <si>
    <t>55341170</t>
  </si>
  <si>
    <t>dveře jednokřídlé ocelové interierové protipožární EW 15, 30, 45 D1 rohová zárubeň 1100x1970mm</t>
  </si>
  <si>
    <t>-1075770577</t>
  </si>
  <si>
    <t>353</t>
  </si>
  <si>
    <t>7678921111</t>
  </si>
  <si>
    <t>Montáž váhy - T17</t>
  </si>
  <si>
    <t>-1385565250</t>
  </si>
  <si>
    <t>1                                              "Os15"</t>
  </si>
  <si>
    <t>354</t>
  </si>
  <si>
    <t>590810231</t>
  </si>
  <si>
    <t>Dodávka váhy - T17</t>
  </si>
  <si>
    <t>-434778960</t>
  </si>
  <si>
    <t>355</t>
  </si>
  <si>
    <t>767995115</t>
  </si>
  <si>
    <t>Montáž atypických zámečnických konstrukcí hm přes 50 do 100 kg</t>
  </si>
  <si>
    <t>-1767950404</t>
  </si>
  <si>
    <t xml:space="preserve">930,6                               "Z2" </t>
  </si>
  <si>
    <t xml:space="preserve">484,2                               "Z3" </t>
  </si>
  <si>
    <t xml:space="preserve">35,4                                 "Z4" </t>
  </si>
  <si>
    <t>4,5+102,4                      "z5"</t>
  </si>
  <si>
    <t>35,3                                 "Z10"</t>
  </si>
  <si>
    <t>Mezisoučet                "ocel pozinkovaná"</t>
  </si>
  <si>
    <t>73,5                                 "Z6"</t>
  </si>
  <si>
    <t>81,0                                 "Z7"</t>
  </si>
  <si>
    <t>46,4                                 "Z8"</t>
  </si>
  <si>
    <t>40,0                                  "Z9"</t>
  </si>
  <si>
    <t>Mezisoučet                 "ocel nerezová"</t>
  </si>
  <si>
    <t>356</t>
  </si>
  <si>
    <t>5539990121</t>
  </si>
  <si>
    <t xml:space="preserve">zámečnické konstrukce žárově zinkovaná </t>
  </si>
  <si>
    <t>561968051</t>
  </si>
  <si>
    <t>357</t>
  </si>
  <si>
    <t>5539990122</t>
  </si>
  <si>
    <t>zámečnické konstrukce nerezové</t>
  </si>
  <si>
    <t>-1335820048</t>
  </si>
  <si>
    <t>358</t>
  </si>
  <si>
    <t>767995117</t>
  </si>
  <si>
    <t>Montáž atypických zámečnických konstrukcí hm přes 250 do 500 kg</t>
  </si>
  <si>
    <t>-1609186383</t>
  </si>
  <si>
    <t xml:space="preserve">825,4+230,1                           "Z1"         </t>
  </si>
  <si>
    <t>359</t>
  </si>
  <si>
    <t>5539990123</t>
  </si>
  <si>
    <t>zámečnické konstrukce žárově zinkovaná - schodiště</t>
  </si>
  <si>
    <t>-1986637682</t>
  </si>
  <si>
    <t>360</t>
  </si>
  <si>
    <t>-353149615</t>
  </si>
  <si>
    <t>36262,6                        "žárově zinkované"</t>
  </si>
  <si>
    <t>3411,6                               "nerezové"</t>
  </si>
  <si>
    <t>Mezisoučet             "ocelové dělící kce - v.č.147"</t>
  </si>
  <si>
    <t>361</t>
  </si>
  <si>
    <t>5539990093</t>
  </si>
  <si>
    <t>ocelová dělící  konstrukce žárově zinkovaná včetně kotvení</t>
  </si>
  <si>
    <t>2010236067</t>
  </si>
  <si>
    <t>36262,6                    "žárově zinkované"</t>
  </si>
  <si>
    <t>362</t>
  </si>
  <si>
    <t>5539990094</t>
  </si>
  <si>
    <t>ocelová dělící konstrukce nerezová včetně kotvení</t>
  </si>
  <si>
    <t>-2062923137</t>
  </si>
  <si>
    <t>363</t>
  </si>
  <si>
    <t>767996804</t>
  </si>
  <si>
    <t>Demontáž atypických zámečnických konstrukcí rozebráním hm jednotlivých dílů přes 250 do 500 kg</t>
  </si>
  <si>
    <t>-1120960026</t>
  </si>
  <si>
    <t>400,0                                    "nerezové zábradlí"</t>
  </si>
  <si>
    <t>364</t>
  </si>
  <si>
    <t>998767112</t>
  </si>
  <si>
    <t>Přesun hmot tonážní pro zámečnické konstrukce s omezením mechanizace v objektech v přes 6 do 12 m</t>
  </si>
  <si>
    <t>656309251</t>
  </si>
  <si>
    <t>771</t>
  </si>
  <si>
    <t>Podlahy z dlaždic</t>
  </si>
  <si>
    <t>365</t>
  </si>
  <si>
    <t>771121011</t>
  </si>
  <si>
    <t>Nátěr penetrační na podlahu</t>
  </si>
  <si>
    <t>-896386303</t>
  </si>
  <si>
    <t>fig42*0,07</t>
  </si>
  <si>
    <t>366</t>
  </si>
  <si>
    <t>771161021</t>
  </si>
  <si>
    <t>Montáž profilu ukončujícího pro plynulý přechod (dlažby s kobercem apod.)</t>
  </si>
  <si>
    <t>1594924367</t>
  </si>
  <si>
    <t>1,9                                       "Os8"</t>
  </si>
  <si>
    <t>367</t>
  </si>
  <si>
    <t>55343116</t>
  </si>
  <si>
    <t>profil přechodový Al narážecí 40mm stříbro, zlato, champagne</t>
  </si>
  <si>
    <t>434710335</t>
  </si>
  <si>
    <t>368</t>
  </si>
  <si>
    <t>771474112</t>
  </si>
  <si>
    <t>Montáž soklů z dlaždic keramických rovných lepených cementovým flexibilním lepidlem v přes 65 do 90 mm</t>
  </si>
  <si>
    <t>-1080803621</t>
  </si>
  <si>
    <t>(3,82+4,64)*2                            "115"</t>
  </si>
  <si>
    <t>(2,82+2,70)*2                             "116"</t>
  </si>
  <si>
    <t>369</t>
  </si>
  <si>
    <t>771574416</t>
  </si>
  <si>
    <t>Montáž podlah keramických hladkých lepených cementovým flexibilním lepidlem přes 9 do 12 ks/m2</t>
  </si>
  <si>
    <t>-2103498422</t>
  </si>
  <si>
    <t>19,2+7,6+2,7+1,9+1,5         "115,116,117,118,120"</t>
  </si>
  <si>
    <t>370</t>
  </si>
  <si>
    <t>59761160</t>
  </si>
  <si>
    <t>dlažba keramická slinutá mrazuvzdorná povrch hladký/matný tl do 10mm přes 9 do 12ks/m2</t>
  </si>
  <si>
    <t>-86662140</t>
  </si>
  <si>
    <t>fig41*1,10</t>
  </si>
  <si>
    <t>fig42*0,07*1,10</t>
  </si>
  <si>
    <t>371</t>
  </si>
  <si>
    <t>771591112</t>
  </si>
  <si>
    <t>Izolace pod dlažbu nátěrem nebo stěrkou ve dvou vrstvách</t>
  </si>
  <si>
    <t>-867436203</t>
  </si>
  <si>
    <t>2,7+1,9+1,5                      "117,118,120"</t>
  </si>
  <si>
    <t>372</t>
  </si>
  <si>
    <t>998771112</t>
  </si>
  <si>
    <t>Přesun hmot tonážní pro podlahy z dlaždic s omezením mechanizace v objektech v přes 6 do 12 m</t>
  </si>
  <si>
    <t>491145294</t>
  </si>
  <si>
    <t>777</t>
  </si>
  <si>
    <t>Podlahy lité</t>
  </si>
  <si>
    <t>373</t>
  </si>
  <si>
    <t>7771111111</t>
  </si>
  <si>
    <t>Vysátí podkladu před provedením lité podlahy a stěn</t>
  </si>
  <si>
    <t>-1693020605</t>
  </si>
  <si>
    <t>39,78*3,22                               "101-107"</t>
  </si>
  <si>
    <t>11,435*3,22                           "109 - 110"</t>
  </si>
  <si>
    <t>(6,3+4,9)/2*3,22                  "kaliště 111"</t>
  </si>
  <si>
    <t>2,0*0,6*1+2,0*2,0*2                         "rampy 2.n.p."</t>
  </si>
  <si>
    <t>50,635*1,5+5,09*2,18+10,325*2,08     "v.č.137 - venkovní koridor"</t>
  </si>
  <si>
    <t>Mezisoučet                                 "podlaha T11"</t>
  </si>
  <si>
    <t>(4,55+0,76)*2*(0,3+0,7)/2*8    "stěny mezi boxy"</t>
  </si>
  <si>
    <t>((39,78+9,0)*2+(11,435+4,13+2,585+9,0+1,68+4,04+11,415+9,0+1,5+1,5+1,3+1,3))*2,1 "obvodové zdivo zevnitř - řez A,B"</t>
  </si>
  <si>
    <t>-1,4*2,1*9</t>
  </si>
  <si>
    <t>2,1*0,2*2*9</t>
  </si>
  <si>
    <t>-1,1*2,1*1</t>
  </si>
  <si>
    <t>2,1*0,3*2*1</t>
  </si>
  <si>
    <t>-1,3*2,1*3</t>
  </si>
  <si>
    <t>2,1*0,4*2*1</t>
  </si>
  <si>
    <t>(1,0+3,75+4,25+4,84+0,235+2,82+0,365+0,99)*2*2,1             "114 - řez C"</t>
  </si>
  <si>
    <t>-1,3*2,1*2</t>
  </si>
  <si>
    <t>-2,33*2,1*1</t>
  </si>
  <si>
    <t>-0,8*1,97*1</t>
  </si>
  <si>
    <t>(1,53+3,16+0,41+1,07)*2*0,10                "119"</t>
  </si>
  <si>
    <t>Mezisoučet                                    "stěny T11"</t>
  </si>
  <si>
    <t>374</t>
  </si>
  <si>
    <t>7771311031</t>
  </si>
  <si>
    <t>Penetrační epoxidový nátěr podlahy a stěn na vlhký nebo nenasákavý podklad</t>
  </si>
  <si>
    <t>795136419</t>
  </si>
  <si>
    <t>375</t>
  </si>
  <si>
    <t>7775111451</t>
  </si>
  <si>
    <t>Krycí epoxidová stěrka tloušťky do 3 mm chemicky odolné lité podlahy a stěn</t>
  </si>
  <si>
    <t>-381202031</t>
  </si>
  <si>
    <t>376</t>
  </si>
  <si>
    <t>998777112</t>
  </si>
  <si>
    <t>Přesun hmot tonážní pro podlahy lité s omezením mechanizace v objektech v přes 6 do 12 m</t>
  </si>
  <si>
    <t>1340602848</t>
  </si>
  <si>
    <t>781</t>
  </si>
  <si>
    <t>Dokončovací práce - obklady</t>
  </si>
  <si>
    <t>377</t>
  </si>
  <si>
    <t>781121011</t>
  </si>
  <si>
    <t>Nátěr penetrační na stěnu</t>
  </si>
  <si>
    <t>112141890</t>
  </si>
  <si>
    <t>378</t>
  </si>
  <si>
    <t>781131112</t>
  </si>
  <si>
    <t>Izolace pod obklad nátěrem nebo stěrkou ve dvou vrstvách</t>
  </si>
  <si>
    <t>-1117709338</t>
  </si>
  <si>
    <t>(0,99+2,69)*2*0,2                 "117"</t>
  </si>
  <si>
    <t>(0,99+1,9+0,15)*2*0,2                  "118"</t>
  </si>
  <si>
    <t>(0,99+1,505)*2*0,2                "120"</t>
  </si>
  <si>
    <t>379</t>
  </si>
  <si>
    <t>781161021</t>
  </si>
  <si>
    <t>Montáž profilu ukončujícího rohového nebo vanového</t>
  </si>
  <si>
    <t>-720324877</t>
  </si>
  <si>
    <t>2,0*2                           "117"</t>
  </si>
  <si>
    <t>1,0*1                           "118"</t>
  </si>
  <si>
    <t>2,0*1                          "120"</t>
  </si>
  <si>
    <t>380</t>
  </si>
  <si>
    <t>59054123</t>
  </si>
  <si>
    <t>profil ukončovací pro vnější hrany obkladů hliník matně eloxovaný 10x2500mm</t>
  </si>
  <si>
    <t>2134468198</t>
  </si>
  <si>
    <t>fig44*1,1</t>
  </si>
  <si>
    <t>381</t>
  </si>
  <si>
    <t>781472216</t>
  </si>
  <si>
    <t>Montáž obkladů keramických hladkých lepených cementovým flexibilním lepidlem přes 9 do 12 ks/m2</t>
  </si>
  <si>
    <t>-986492126</t>
  </si>
  <si>
    <t>(0,99+2,69)*2*2,0                 "117"</t>
  </si>
  <si>
    <t>(0,99+1,9+0,15)*2*2,0                  "118"</t>
  </si>
  <si>
    <t>(0,99+1,505)*2*1,5                "120"</t>
  </si>
  <si>
    <t>382</t>
  </si>
  <si>
    <t>-2098130584</t>
  </si>
  <si>
    <t>fig43*1,1</t>
  </si>
  <si>
    <t>383</t>
  </si>
  <si>
    <t>998781112</t>
  </si>
  <si>
    <t>Přesun hmot tonážní pro obklady keramické s omezením mechanizace v objektech v přes 6 do 12 m</t>
  </si>
  <si>
    <t>-646093642</t>
  </si>
  <si>
    <t>784</t>
  </si>
  <si>
    <t>Dokončovací práce - malby a tapety</t>
  </si>
  <si>
    <t>384</t>
  </si>
  <si>
    <t>784111031</t>
  </si>
  <si>
    <t>Omytí podkladu v místnostech v do 3,80 m</t>
  </si>
  <si>
    <t>-1478895332</t>
  </si>
  <si>
    <t>(30,46+11,415+9,02+11,44+4,135+30,445+9,03)*2,3  "201,202,203 - obvodové stěny"</t>
  </si>
  <si>
    <t>9,02*1,9/2*2               "štítové stěny"</t>
  </si>
  <si>
    <t xml:space="preserve">(7,4+3,9+7,4+0,5)*3,5*2           "202 - stěny" </t>
  </si>
  <si>
    <t xml:space="preserve">(7,7+3,9+7,7+0,5)*3,5*2           "203 - stěny" </t>
  </si>
  <si>
    <t>25,7+26,7                    "202,203 - stropy"</t>
  </si>
  <si>
    <t>(1,0+1,3)*3,0*2              "113 - stěny"</t>
  </si>
  <si>
    <t>(1,1+1,2)*3,0*2              "127 - stěny"</t>
  </si>
  <si>
    <t>Mezisoučet                          "2.n.p."</t>
  </si>
  <si>
    <t>385</t>
  </si>
  <si>
    <t>784181101</t>
  </si>
  <si>
    <t>Základní akrylátová jednonásobná bezbarvá penetrace podkladu v místnostech v do 3,80 m</t>
  </si>
  <si>
    <t>431954006</t>
  </si>
  <si>
    <t>386</t>
  </si>
  <si>
    <t>784221101</t>
  </si>
  <si>
    <t>Dvojnásobné bílé malby ze směsí za sucha dobře otěruvzdorných v místnostech do 3,80 m</t>
  </si>
  <si>
    <t>965365524</t>
  </si>
  <si>
    <t>HZS</t>
  </si>
  <si>
    <t>Hodinové zúčtovací sazby</t>
  </si>
  <si>
    <t>387</t>
  </si>
  <si>
    <t>HZS1291</t>
  </si>
  <si>
    <t>Hodinová zúčtovací sazba pomocný stavební dělník</t>
  </si>
  <si>
    <t>hod</t>
  </si>
  <si>
    <t>512</t>
  </si>
  <si>
    <t>-1552456588</t>
  </si>
  <si>
    <t>100                                       "vyklízení objektu"</t>
  </si>
  <si>
    <t>12 - Zdravotní technika - 1.etapa</t>
  </si>
  <si>
    <t xml:space="preserve"> 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</si>
  <si>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</si>
  <si>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</si>
  <si>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</si>
  <si>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</si>
  <si>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HZS - Ostatní - stavební přípomoce</t>
  </si>
  <si>
    <t>132251103</t>
  </si>
  <si>
    <t>Hloubení rýh nezapažených š do 800 mm v hornině třídy těžitelnosti I skupiny 3 objem do 100 m3 strojně</t>
  </si>
  <si>
    <t>"kanalizace vnitřní"48*0,6*0,75</t>
  </si>
  <si>
    <t>"kanalizace vnitřní"37*0,6*0,78</t>
  </si>
  <si>
    <t>"kanalizace vnitřní"60*0,6*0,85</t>
  </si>
  <si>
    <t>"voda"4*0,7*0,5</t>
  </si>
  <si>
    <t>132254201</t>
  </si>
  <si>
    <t>Hloubení zapažených rýh š do 2000 mm v hornině třídy těžitelnosti I skupiny 3 objem do 20 m3</t>
  </si>
  <si>
    <t>"vnější kanalizace" 3,5*0,9*1,82</t>
  </si>
  <si>
    <t>"vnější kanalizace"3*0,9*1,78</t>
  </si>
  <si>
    <t>"vnější kanalizace"2,5*0,9*1,85</t>
  </si>
  <si>
    <t>151101101</t>
  </si>
  <si>
    <t>Zřízení příložného pažení a rozepření stěn rýh hl do 2 m</t>
  </si>
  <si>
    <t>"vnější kanalizace"2*3,5*1,82</t>
  </si>
  <si>
    <t>"vnější kanalizace"2*2,5*1,78</t>
  </si>
  <si>
    <t>"vnější kanalizace"2*3,0*1,85</t>
  </si>
  <si>
    <t>151101111</t>
  </si>
  <si>
    <t>Odstranění příložného pažení a rozepření stěn rýh hl do 2 m</t>
  </si>
  <si>
    <t>Příplatek k vodorovnému přemístění výkopku/sypaniny z horniny třídy těžitelnosti I skupiny 1 až 3 ZKD za dalších započatých 1000m</t>
  </si>
  <si>
    <t>20*38,64</t>
  </si>
  <si>
    <t>167151101</t>
  </si>
  <si>
    <t>Nakládání výkopku z hornin třídy těžitelnosti I skupiny 1 až 3 do 100 m3</t>
  </si>
  <si>
    <t>38,64*1,8</t>
  </si>
  <si>
    <t>171251201</t>
  </si>
  <si>
    <t>Uložení sypaniny na skládky nebo meziskládky</t>
  </si>
  <si>
    <t>174151101</t>
  </si>
  <si>
    <t>Zásyp jam, šachet rýh nebo kolem objektů sypaninou se zhutněním</t>
  </si>
  <si>
    <t>70,916+14,702-38,64</t>
  </si>
  <si>
    <t>451573111</t>
  </si>
  <si>
    <t>Lože pod potrubí otevřený výkop z písku včetně přesunu</t>
  </si>
  <si>
    <t>"vnější kanalizace"3,5*0,8*0,4</t>
  </si>
  <si>
    <t>"vnější kanalizace"2,5*0,8*0,4</t>
  </si>
  <si>
    <t>"vnější kanalizace"3,0*0,8*0,4</t>
  </si>
  <si>
    <t>"vnitřní kanalizace"48*0,6*0,4</t>
  </si>
  <si>
    <t>"vnitřní kanalizace"37*0,6*0,4</t>
  </si>
  <si>
    <t>"vnitřní kanalizace"60*0,6*0,4</t>
  </si>
  <si>
    <t>"voda"4*0,6*0,4</t>
  </si>
  <si>
    <t>Trubní vedení</t>
  </si>
  <si>
    <t>831262921-R</t>
  </si>
  <si>
    <t>Napojení potrubí DN 150 do stávající kanalizační šachty, včetně utěsnění prostupu</t>
  </si>
  <si>
    <t>soub</t>
  </si>
  <si>
    <t>871171211</t>
  </si>
  <si>
    <t>Montáž potrubí z PE100 RC SDR 11 otevřený výkop svařovaných elektrotvarovkou d 40 x 3,7 mm</t>
  </si>
  <si>
    <t>28613501</t>
  </si>
  <si>
    <t>potrubí vodovodní dvouvrstvé PE100 RC SDR11 40x3,7mm</t>
  </si>
  <si>
    <t>4*1,015 "Přepočtené koeficientem množství</t>
  </si>
  <si>
    <t>877171101</t>
  </si>
  <si>
    <t>Montáž elektrospojek na vodovodním potrubí z PE trub d 40</t>
  </si>
  <si>
    <t>28615970</t>
  </si>
  <si>
    <t>elektrospojka SDR11 PE 100 PN16 D 40mm</t>
  </si>
  <si>
    <t>998276124</t>
  </si>
  <si>
    <t>Příplatek k přesunu hmot pro trubní vedení z trub z plastických hmot za zvětšený přesun do 500 m</t>
  </si>
  <si>
    <t>721</t>
  </si>
  <si>
    <t>Zdravotechnika - vnitřní kanalizace</t>
  </si>
  <si>
    <t>721171803</t>
  </si>
  <si>
    <t>Demontáž potrubí z PVC D do 75</t>
  </si>
  <si>
    <t>721171808</t>
  </si>
  <si>
    <t>Demontáž potrubí z PVC D přes 75 do 114</t>
  </si>
  <si>
    <t>721173401</t>
  </si>
  <si>
    <t>Potrubí kanalizační z PVC SN 4 svodné DN 110</t>
  </si>
  <si>
    <t>721173402</t>
  </si>
  <si>
    <t>Potrubí kanalizační z PVC SN 4 svodné DN 125</t>
  </si>
  <si>
    <t>721173403</t>
  </si>
  <si>
    <t>Potrubí kanalizační z PVC SN 4 svodné DN 160</t>
  </si>
  <si>
    <t>721174024.OSM</t>
  </si>
  <si>
    <t>Potrubí kanalizační odpadní HT-Systém DN 75</t>
  </si>
  <si>
    <t>721174025.OSM</t>
  </si>
  <si>
    <t>Potrubí kanalizační odpadní  HT-Systém DN 110</t>
  </si>
  <si>
    <t>721174042.OSM</t>
  </si>
  <si>
    <t>Potrubí kanalizační připojovací HT-Systém DN 40</t>
  </si>
  <si>
    <t>721174043.OSM</t>
  </si>
  <si>
    <t>Potrubí kanalizační připojovací HT-systém DN 50</t>
  </si>
  <si>
    <t>721174045.r</t>
  </si>
  <si>
    <t>PVC fóliová příruba na potrubí DN 50 - k dotěsnění prostupů PVC fólií</t>
  </si>
  <si>
    <t>ks</t>
  </si>
  <si>
    <t>721174054-R</t>
  </si>
  <si>
    <t>PVC fóliová příruba na potrubí DN 75 - k dotěsnění prostupů PVC fólií</t>
  </si>
  <si>
    <t>721174055-r</t>
  </si>
  <si>
    <t>PVC fóliová příruba na potrubí DN 110 - k dotěsnění prostupů PVC fólií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</si>
  <si>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</si>
  <si>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</si>
  <si>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</si>
  <si>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</si>
  <si>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</si>
  <si>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110</t>
  </si>
  <si>
    <t>721211421.HLER</t>
  </si>
  <si>
    <t>721211421-R</t>
  </si>
  <si>
    <t>721211621-R</t>
  </si>
  <si>
    <t>Vtok velkokapacitní se svislým odtokem a izolační přírubou DN 110/160 s litinovým rámem a mříží 226x226, třída zatížení B - max. 12,5t, s vodní zápachovou uzávěrkou, s izolační soupravou a s prodlužovacím nástavcem 105mm/195mm - VP</t>
  </si>
  <si>
    <t>721226521.HLEr</t>
  </si>
  <si>
    <t>Zápachová uzávěrka nástěnná pro potrubní oddělovač DN 50 s výškově stavitelnou zásuvnou trubkou, výška vodního uzávěru  70mm</t>
  </si>
  <si>
    <t>721226521-R</t>
  </si>
  <si>
    <t>Zápachová uzávěrka DN 40 pro odvod kondenzátu s přídavnou mechanickou ZU, výška vodního uzávěru 60mm</t>
  </si>
  <si>
    <t>721273153</t>
  </si>
  <si>
    <t>Hlavice ventilační polypropylen PP DN 110</t>
  </si>
  <si>
    <t>721290111</t>
  </si>
  <si>
    <t>Zkouška těsnosti potrubí kanalizace vodou DN do 125</t>
  </si>
  <si>
    <t>721290112</t>
  </si>
  <si>
    <t>Zkouška těsnosti potrubí kanalizace vodou DN 150/DN 200</t>
  </si>
  <si>
    <t>998721202</t>
  </si>
  <si>
    <t>Přesun hmot procentní pro vnitřní kanalizaci v objektech v přes 6 do 12 m</t>
  </si>
  <si>
    <t>%</t>
  </si>
  <si>
    <t>722</t>
  </si>
  <si>
    <t>Zdravotechnika - vnitřní vodovod</t>
  </si>
  <si>
    <t>722130801</t>
  </si>
  <si>
    <t>Demontáž potrubí ocelové pozinkované závitové DN do 25</t>
  </si>
  <si>
    <t>722130802-r</t>
  </si>
  <si>
    <t>Demontáž potrubí z ušlechtilé oceli do  DN 20</t>
  </si>
  <si>
    <t>722170804</t>
  </si>
  <si>
    <t>Demontáž rozvodů vody z plastů D přes 25 do 50</t>
  </si>
  <si>
    <t>722140111</t>
  </si>
  <si>
    <t>Potrubí vodovodní z ušlechtilé oceli spojované lisováním D 15x1 mm pro rozvody pitné vody, včetně upevnění potrubí k chovným boxům a stěnám</t>
  </si>
  <si>
    <t>722140113</t>
  </si>
  <si>
    <t>Potrubí vodovodní z ušlechtilé oceli spojované lisováním D 22x1,2 mm, včetně upevnění potrubí k chovným boxům a stěnám</t>
  </si>
  <si>
    <t>722140114</t>
  </si>
  <si>
    <t>Potrubí vodovodní z ušlechtilé oceli spojované lisováním D 28x1,2 mm, včetně upevnění potrubí k chovným boxům a stěnám</t>
  </si>
  <si>
    <t>722140131-R</t>
  </si>
  <si>
    <t>722140132-r</t>
  </si>
  <si>
    <t>Vysokotlaké rozvody - montážní práce, tlaková zkouška, revize, doprava materiálu, přemístění stávajícího vysokotlakého čističe</t>
  </si>
  <si>
    <t>722174004</t>
  </si>
  <si>
    <t>Potrubí vodovodní plastové PPR svar polyfúze PN 16 D 32x4,4 mm - odvodnění poj. ventilů</t>
  </si>
  <si>
    <t>722175002.WVN.001</t>
  </si>
  <si>
    <t>Potrubí vodovodní plastové PP-RCT třívrstvé s čedičovým vláknem S 3,2 svar polyfúze D 20x2,8 mm</t>
  </si>
  <si>
    <t>722175003.WVN</t>
  </si>
  <si>
    <t>Potrubí vodovodní plastové PP-RCT třívrstvé s čedičovým vláknem S 3,2 svar polyfúze D 25x3,5 mm</t>
  </si>
  <si>
    <t>722175004.WVN.001</t>
  </si>
  <si>
    <t>Potrubí vodovodní plastové PP-RCT třívrstvé s čedičovým vláknem S 3,2 svar polyfúze D 32x4,4 mm</t>
  </si>
  <si>
    <t>722175005.WVN</t>
  </si>
  <si>
    <t>Potrubí vodovodní plastové PP-RCT třívrstvé s čedičovým vláknem S 3,2 svar polyfúze D 40x5,5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</si>
  <si>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</si>
  <si>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</si>
  <si>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</si>
  <si>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</si>
  <si>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722181251</t>
  </si>
  <si>
    <t>Ochrana vodovodního potrubí přilepenými termoizolačními trubicemi z PE tl přes 20 do 25 mm DN do 22 mm</t>
  </si>
  <si>
    <t>722181252</t>
  </si>
  <si>
    <t>Ochrana vodovodního potrubí přilepenými termoizolačními trubicemi z PE tl přes 20 do 25 mm DN přes 22 do 45 mm</t>
  </si>
  <si>
    <t>722182013</t>
  </si>
  <si>
    <t>Podpůrný žlab pro potrubí D 32</t>
  </si>
  <si>
    <t>722182017</t>
  </si>
  <si>
    <t>Podpůrný žlab š.20cm pro potrubí, včetně upevnění žlabu</t>
  </si>
  <si>
    <t>722190401</t>
  </si>
  <si>
    <t>Vyvedení a upevnění výpustku DN do 25</t>
  </si>
  <si>
    <t>722220111</t>
  </si>
  <si>
    <t>Nástěnka pro výtokový ventil G 1/2" s jedním závitem</t>
  </si>
  <si>
    <t>722220112</t>
  </si>
  <si>
    <t>Nástěnka pro výtokový ventil G 3/4" s jedním závitem</t>
  </si>
  <si>
    <t>722220121</t>
  </si>
  <si>
    <t>Nástěnka pro baterii G 1/2" s jedním závitem</t>
  </si>
  <si>
    <t>pár</t>
  </si>
  <si>
    <t>722224115</t>
  </si>
  <si>
    <t>Kohout plnicí nebo vypouštěcí G 1/2" PN 10 s jedním závitem</t>
  </si>
  <si>
    <t>722224152</t>
  </si>
  <si>
    <t>Kulový kohout zahradní s vnějším závitem a páčkou PN 15, T 120°C G 1/2" - 3/4", vč. hadice délky 4,0m</t>
  </si>
  <si>
    <t>722231074</t>
  </si>
  <si>
    <t>Ventil zpětný mosazný G 1" PN 10 do 110°C se dvěma závity</t>
  </si>
  <si>
    <t>722231075</t>
  </si>
  <si>
    <t>Ventil zpětný mosazný G 5/4" PN 10 do 110°C se dvěma závity</t>
  </si>
  <si>
    <t>722231234-r</t>
  </si>
  <si>
    <t>Termostatický trojcestný směšovací ventil G 1" mosazný (35-60C), 1,0Mpa</t>
  </si>
  <si>
    <t>722251113-r</t>
  </si>
  <si>
    <t>sanitární flexi ohebná hadice G 1/2, opletení nerez dl. 2,0m + šroubení pro připojení flexi hadice</t>
  </si>
  <si>
    <t>722232064</t>
  </si>
  <si>
    <t>Kohout kulový přímý G 5/4" PN 42 do 185°C vnitřní závit s vypouštěním</t>
  </si>
  <si>
    <t>722232123</t>
  </si>
  <si>
    <t>Kohout kulový přímý G 3/4" PN 42 do 185°C plnoprůtokový vnitřní závit</t>
  </si>
  <si>
    <t>722232124</t>
  </si>
  <si>
    <t>Kohout kulový přímý G 1" PN 42 do 185°C plnoprůtokový vnitřní závit</t>
  </si>
  <si>
    <t>722232125</t>
  </si>
  <si>
    <t>Kohout kulový přímý G 5/4" PN 42 do 185°C plnoprůtokový vnitřní závit</t>
  </si>
  <si>
    <t>722232153-r</t>
  </si>
  <si>
    <t>Kohout kulový nerezový závitový G 1/2" dvoudílný  PN 70 do 185°C plnoprůtokový nerez AISI 316</t>
  </si>
  <si>
    <t>722232154-R</t>
  </si>
  <si>
    <t>Kohout kulový nerezový závitový G 3/4" dvoudílný PN 70 do 185°C plnoprůtokový nerez AISI 316</t>
  </si>
  <si>
    <t>722232155-r</t>
  </si>
  <si>
    <t>mosazné (nerezové) šroubení G1/2" přímé na rychlospojku s vnějším závitem DN 20  PN70 do 185°C</t>
  </si>
  <si>
    <t>722232503</t>
  </si>
  <si>
    <t>Potrubní oddělovač G 1" PN 10 do 65°C vnější závit</t>
  </si>
  <si>
    <t>722234266</t>
  </si>
  <si>
    <t>Filtr mosazný G 5/4" PN 20 do 80°C s 2x vnitřním závitem</t>
  </si>
  <si>
    <t>722239102</t>
  </si>
  <si>
    <t>Montáž armatur vodovodních se dvěma závity G 3/4" - kulové uzávěry pro vysokotlaký rozvod vody</t>
  </si>
  <si>
    <t>55114126</t>
  </si>
  <si>
    <t>kohout uzavírací z ušlechtilé oceli se závitem M22 pro vysokotlaké systémy vhodný pro připojení potrubí a vysokotlaké hadice, s ovládací páčkou</t>
  </si>
  <si>
    <t>722239103-r</t>
  </si>
  <si>
    <t>adaptér(spojka) 2xM 22 pro propojení vysokotlakých čističů hadic, pistolí</t>
  </si>
  <si>
    <t>722251153-r</t>
  </si>
  <si>
    <t>722250133</t>
  </si>
  <si>
    <t>Hydrantový systém s tvarově stálou hadicí D 25 x 30 m celoplechový</t>
  </si>
  <si>
    <t>722262226-r</t>
  </si>
  <si>
    <t>Vodoměr závitový jednovtokový suchoběžný dálkový odečet do 40°C G3/4"x 130 R100 Qn 2,5 m3/h horizont</t>
  </si>
  <si>
    <t>722290226</t>
  </si>
  <si>
    <t>Zkouška těsnosti vodovodního potrubí závitového DN do 50</t>
  </si>
  <si>
    <t>722290246</t>
  </si>
  <si>
    <t>Zkouška těsnosti vodovodního potrubí plastového DN do 40</t>
  </si>
  <si>
    <t>722290234</t>
  </si>
  <si>
    <t>Proplach a dezinfekce vodovodního potrubí DN do 80</t>
  </si>
  <si>
    <t>998722202</t>
  </si>
  <si>
    <t>Přesun hmot procentní pro vnitřní vodovod v objektech v přes 6 do 12 m</t>
  </si>
  <si>
    <t>725110811</t>
  </si>
  <si>
    <t>Demontáž klozetů splachovací s nádrží</t>
  </si>
  <si>
    <t>725210821</t>
  </si>
  <si>
    <t>Demontáž umyvadel bez výtokových armatur</t>
  </si>
  <si>
    <t>725320821</t>
  </si>
  <si>
    <t>Demontáž dřez dvojitý na ocelové konzole bez výtokových armatur</t>
  </si>
  <si>
    <t>725820801</t>
  </si>
  <si>
    <t>Demontáž baterie nástěnné do G 3 / 4</t>
  </si>
  <si>
    <t>725111132</t>
  </si>
  <si>
    <t>Splachovač nádržkový plastový nízkopoložený nebo vysokopoložený -VL</t>
  </si>
  <si>
    <t>725112022</t>
  </si>
  <si>
    <t>Klozet keramický závěsný na nosné stěny s hlubokým splachováním odpad vodorovný-K</t>
  </si>
  <si>
    <t>725211616</t>
  </si>
  <si>
    <t>Umyvadlo keramické bílé 550x450x195 mm bez otvoru pro baterii s krytem na sifon připevněné na stěnu šrouby-U</t>
  </si>
  <si>
    <t>725211703</t>
  </si>
  <si>
    <t>Umývátko keramické bílé stěnové šířky 455x340x165 mm připevněné na stěnu šrouby-UM</t>
  </si>
  <si>
    <t>725244144-r</t>
  </si>
  <si>
    <t>Dveře sprchové polorámové skleněné tl. 6 mm otvíravé dvoudílné do niky  šířky 1000 mm - S</t>
  </si>
  <si>
    <t>725331111</t>
  </si>
  <si>
    <t>Výlevka bez výtokových armatur keramická se sklopnou plastovou mřížkou 500 mm - VL</t>
  </si>
  <si>
    <t>725535211</t>
  </si>
  <si>
    <t>Ventil pojistný G 1/2"</t>
  </si>
  <si>
    <t>725813111</t>
  </si>
  <si>
    <t>Ventil rohový vč. připojovací trubičky nebo flexi hadičky G 1/2"</t>
  </si>
  <si>
    <t>725813112</t>
  </si>
  <si>
    <t>výtok na hadici vřetenový G 1/2", vč. zpětné klapky, s vrškem s tukovou komorou</t>
  </si>
  <si>
    <t>725821311</t>
  </si>
  <si>
    <t>Baterie umyvadlová nástěnná páková s otáčivým plochým ústím a délkou ramínka 210 mm- U</t>
  </si>
  <si>
    <t>725821312</t>
  </si>
  <si>
    <t>Baterie dřezová nástěnná páková s otáčivým plochým ústím a délkou ramínka 300 mm - VL + DD</t>
  </si>
  <si>
    <t>725822611</t>
  </si>
  <si>
    <t>Baterie umyvadlová stojánková páková bez výpusti -UM</t>
  </si>
  <si>
    <t>725849413</t>
  </si>
  <si>
    <t>Montáž baterie sprchové nástěnné termostatické</t>
  </si>
  <si>
    <t>55145600</t>
  </si>
  <si>
    <t>baterie sprchová nástěnná termostatická 150mm chrom, vč. sprchové sady a držáku-S</t>
  </si>
  <si>
    <t>725862103</t>
  </si>
  <si>
    <t>Zápachová uzávěrka pro dvojdřezy DN 50</t>
  </si>
  <si>
    <t>725980122</t>
  </si>
  <si>
    <t>Dvířka 20/20 - uzávěr vody</t>
  </si>
  <si>
    <t>725980123</t>
  </si>
  <si>
    <t>Dvířka 30/30-kanalizace TČ</t>
  </si>
  <si>
    <t>998725202</t>
  </si>
  <si>
    <t>Přesun hmot procentní pro zařizovací předměty v objektech v přes 6 do 12 m</t>
  </si>
  <si>
    <t>726</t>
  </si>
  <si>
    <t>Zdravotechnika - předstěnové instalace</t>
  </si>
  <si>
    <t>726111031</t>
  </si>
  <si>
    <t>Instalační předstěna pro klozet s ovládáním zepředu v 1080 mm závěsný do masivní zděné kce, včetně ovládacího tlačítka</t>
  </si>
  <si>
    <t>726191001</t>
  </si>
  <si>
    <t>Zvukoizolační souprava pro klozet a bidet</t>
  </si>
  <si>
    <t>726191002</t>
  </si>
  <si>
    <t>Souprava pro předstěnovou montáž</t>
  </si>
  <si>
    <t>998726212</t>
  </si>
  <si>
    <t>Přesun hmot procentní pro instalační prefabrikáty v objektech v přes 6 do 12 m</t>
  </si>
  <si>
    <t>Ostatní - stavební přípomoce</t>
  </si>
  <si>
    <t>HZS2152</t>
  </si>
  <si>
    <t>Stavební přípomoce - odvětrání kanalizační stoupačky nad střechu vč. začištění a oplechování</t>
  </si>
  <si>
    <t>262144</t>
  </si>
  <si>
    <t>RS01</t>
  </si>
  <si>
    <t>Stavební přípomoce - drážky pro vodovod  a kanalizaci ve zdech a v podlaze, vč. hrubého začištění, průrazy skrz stěny, stropy vč. hrubého začištění</t>
  </si>
  <si>
    <t>13 - UT materiál a montáž - 1.etapa</t>
  </si>
  <si>
    <t>M - Práce a dodávky M</t>
  </si>
  <si>
    <t xml:space="preserve">    23-M - Montáže potrubí</t>
  </si>
  <si>
    <t xml:space="preserve">      D1 - Zařízení č.2 – Topení Etapa 1</t>
  </si>
  <si>
    <t xml:space="preserve">      D2 - Zařízení č.3 – Teplovod</t>
  </si>
  <si>
    <t xml:space="preserve">      D4 - Zařízení č.5 – Demontáž</t>
  </si>
  <si>
    <t xml:space="preserve">      D5 - Ostatní</t>
  </si>
  <si>
    <t>Práce a dodávky M</t>
  </si>
  <si>
    <t>23-M</t>
  </si>
  <si>
    <t>Montáže potrubí</t>
  </si>
  <si>
    <t>D1</t>
  </si>
  <si>
    <t>Zařízení č.2 – Topení Etapa 1</t>
  </si>
  <si>
    <t>Pol209</t>
  </si>
  <si>
    <t>Elektrokotel: Jmenovitý tepelný výkon:	15,0 kW Minimální regulační stupeň výkonu 2,500 kW Jmenovitý proud (jednofázové připojení) 33 A Napájecí napětí:	400 kW Maximální jmenovitý proud: 3 x 36 A Hlavní jistič elektroinstalace: 40 A Vstup - výstup topné vo</t>
  </si>
  <si>
    <t>Pol210</t>
  </si>
  <si>
    <t>Elektrokotel: Jmenovitý tepelný výkon:	7,5 kW Minimální regulační stupeň výkonu 2,500 kW Jmenovitý proud (jednofázové připojení) 11 A Napájecí napětí:	400 kW Maximální jmenovitý proud: 3 x 12 A Vstup - výstup topné vody: G 3/4"  Maximální teplota otopné v</t>
  </si>
  <si>
    <t>Pol211</t>
  </si>
  <si>
    <t>Elektrický přímotop výkonu 1500W s vestavěným termostatem s polovodičovým bezhlučným spínáním a přesností 0,1°C pro trvalé nebo přechodné vytápění napětí: 230 V el příkon: 1500 W Rozměry (šířka, výška, hloubka): 592 x 451 x 78 mm Krytí: IP 24 Hmotnost: 4,</t>
  </si>
  <si>
    <t>Pol4</t>
  </si>
  <si>
    <t>Pol5</t>
  </si>
  <si>
    <t>Fixní stojan M/DN 65-200, l=400mm, m=2,0kg - 2×</t>
  </si>
  <si>
    <t>Pol6</t>
  </si>
  <si>
    <t>Tepelná PUR izolace M 100, m=0,3kg</t>
  </si>
  <si>
    <t>Pol7</t>
  </si>
  <si>
    <t>Termohydraulický rozdělovač  závitový nebo přírubový, včetně izolace, odvzdušnění a vypouštěcího kohoutu. Q=min 1,0 m3/h</t>
  </si>
  <si>
    <t>Pol212</t>
  </si>
  <si>
    <t>Deskové otopné těleso s bočním připojením 22-09140-50</t>
  </si>
  <si>
    <t>Pol213</t>
  </si>
  <si>
    <t>Deskové otopné těleso se spodním připojením VK VK 22-060100-60</t>
  </si>
  <si>
    <t>Pol214</t>
  </si>
  <si>
    <t>Deskové otopné těleso se spodním připojením VK VK 22-060160-60</t>
  </si>
  <si>
    <t>Pol215</t>
  </si>
  <si>
    <t>Deskové otopné těleso se spodním připojením VK VK 22-060060-60</t>
  </si>
  <si>
    <t>Pol216</t>
  </si>
  <si>
    <t>Trubkové těleso se středním připojením 150060-00M</t>
  </si>
  <si>
    <t>Pol13</t>
  </si>
  <si>
    <t>Termohydraulický rozdělovač Q=0,98 m3/h</t>
  </si>
  <si>
    <t>Pol14</t>
  </si>
  <si>
    <t>Pol15</t>
  </si>
  <si>
    <t>Pol16</t>
  </si>
  <si>
    <t>Pol17</t>
  </si>
  <si>
    <t>Pol18</t>
  </si>
  <si>
    <t>Pol19</t>
  </si>
  <si>
    <t>Zpětná klapka DN32</t>
  </si>
  <si>
    <t>Pol20</t>
  </si>
  <si>
    <t>Zpětná klapka DN20</t>
  </si>
  <si>
    <t>Pol21</t>
  </si>
  <si>
    <t>Pol217</t>
  </si>
  <si>
    <t>Tegulátor tlakové diference DN 40</t>
  </si>
  <si>
    <t>Pol218</t>
  </si>
  <si>
    <t>Tegulátor tlakové diference DN 15</t>
  </si>
  <si>
    <t>Pol24</t>
  </si>
  <si>
    <t>Automatický odvzdušňovací ventil svislý, mosaz.</t>
  </si>
  <si>
    <t>Pol25</t>
  </si>
  <si>
    <t>Vypouštěncí ventil</t>
  </si>
  <si>
    <t>Pol26</t>
  </si>
  <si>
    <t>Tlakoměrový kohout s přírubou pro zkušební manometr. DN15</t>
  </si>
  <si>
    <t>Pol27</t>
  </si>
  <si>
    <t>smyčka stočená k přivaření ČSN 137530.D.1</t>
  </si>
  <si>
    <t>Pol28</t>
  </si>
  <si>
    <t>Manometr - zadní/spodní připojení. 0-10 bar</t>
  </si>
  <si>
    <t>Pol29</t>
  </si>
  <si>
    <t>Teploměry s jímkou - závit 1/2"</t>
  </si>
  <si>
    <t>Pol30</t>
  </si>
  <si>
    <t>Termostatický ventil s plynulým přesným přednastavením v rohovém provedení  DN15</t>
  </si>
  <si>
    <t>Pol31</t>
  </si>
  <si>
    <t>Radiátorové uzavírací a regulační šroubení s vypouštěním v rohovém provedení  DN15</t>
  </si>
  <si>
    <t>Pol32</t>
  </si>
  <si>
    <t>Připojovací šroubení s vypouštěním pro otopná tělesa s integrovanou ventilovou vložkou, připojení R1/2 a G3/4 V rohovém provedení  DN15</t>
  </si>
  <si>
    <t>Pol33</t>
  </si>
  <si>
    <t>Připojovací šroubení s dvoubodovým připojením pro otopná tělesa s integrovanými ventily a koupelnové žebříky, s automatickým omezením průtoku V rohovém provedení  DN15</t>
  </si>
  <si>
    <t>Pol34</t>
  </si>
  <si>
    <t>Termostatická hlavice pro veřejné prostory Zabezpečení proti odcizení pomocí zabezpečovacího kroužku. Zvýšená odolnost odpovídá povolení pro Bundeswehr TL 4520-0014, zátěžová skupina 1 (pro nejvyšší namáhání).</t>
  </si>
  <si>
    <t>Pol35</t>
  </si>
  <si>
    <t>Pol36</t>
  </si>
  <si>
    <t>Pol37</t>
  </si>
  <si>
    <t>Pol38</t>
  </si>
  <si>
    <t>Pol39</t>
  </si>
  <si>
    <t>Pol40</t>
  </si>
  <si>
    <t>Pol219</t>
  </si>
  <si>
    <t>Pol220</t>
  </si>
  <si>
    <t>Pol221</t>
  </si>
  <si>
    <t>Pol44</t>
  </si>
  <si>
    <t>Pol45</t>
  </si>
  <si>
    <t>Pol46</t>
  </si>
  <si>
    <t>Nátěr ocelového potrubí  1x základ nátěr 2x vrchní nátěr</t>
  </si>
  <si>
    <t>Pol47</t>
  </si>
  <si>
    <t>Vypuštění / napuštění nezbyté části UT systému</t>
  </si>
  <si>
    <t>Pol51</t>
  </si>
  <si>
    <t>Závěsový, kotevní, těsnící a spojovací materiál</t>
  </si>
  <si>
    <t>Pol100</t>
  </si>
  <si>
    <t>-76340689</t>
  </si>
  <si>
    <t>Pol101</t>
  </si>
  <si>
    <t>1302412550</t>
  </si>
  <si>
    <t>Pol102</t>
  </si>
  <si>
    <t>1519913505</t>
  </si>
  <si>
    <t>Pol103</t>
  </si>
  <si>
    <t>-507071136</t>
  </si>
  <si>
    <t>Pol104</t>
  </si>
  <si>
    <t>-1089846181</t>
  </si>
  <si>
    <t>Pol105</t>
  </si>
  <si>
    <t>-1114589283</t>
  </si>
  <si>
    <t>Pol106</t>
  </si>
  <si>
    <t>-1368648035</t>
  </si>
  <si>
    <t>Pol107</t>
  </si>
  <si>
    <t>-1262411168</t>
  </si>
  <si>
    <t>Pol108</t>
  </si>
  <si>
    <t>527878506</t>
  </si>
  <si>
    <t>Pol109</t>
  </si>
  <si>
    <t>849967036</t>
  </si>
  <si>
    <t>Pol110</t>
  </si>
  <si>
    <t>2043292515</t>
  </si>
  <si>
    <t>Pol111</t>
  </si>
  <si>
    <t>-778628094</t>
  </si>
  <si>
    <t>Pol112</t>
  </si>
  <si>
    <t>-225901912</t>
  </si>
  <si>
    <t>Pol113</t>
  </si>
  <si>
    <t>-1884672331</t>
  </si>
  <si>
    <t>Pol114</t>
  </si>
  <si>
    <t>-1643662432</t>
  </si>
  <si>
    <t>Pol115</t>
  </si>
  <si>
    <t>-165640856</t>
  </si>
  <si>
    <t>Pol116</t>
  </si>
  <si>
    <t>-2060774878</t>
  </si>
  <si>
    <t>Pol117</t>
  </si>
  <si>
    <t>-164481165</t>
  </si>
  <si>
    <t>Pol118</t>
  </si>
  <si>
    <t>-1006717771</t>
  </si>
  <si>
    <t>Pol119</t>
  </si>
  <si>
    <t>-1750984239</t>
  </si>
  <si>
    <t>Pol120</t>
  </si>
  <si>
    <t>-257380123</t>
  </si>
  <si>
    <t>Pol121</t>
  </si>
  <si>
    <t>-1731832952</t>
  </si>
  <si>
    <t>Pol225</t>
  </si>
  <si>
    <t>232912757</t>
  </si>
  <si>
    <t>Pol226</t>
  </si>
  <si>
    <t>-1224830296</t>
  </si>
  <si>
    <t>Pol227</t>
  </si>
  <si>
    <t>-1042310434</t>
  </si>
  <si>
    <t>Pol228</t>
  </si>
  <si>
    <t>321445518</t>
  </si>
  <si>
    <t>Pol229</t>
  </si>
  <si>
    <t>-1256695778</t>
  </si>
  <si>
    <t>Pol230</t>
  </si>
  <si>
    <t>-1952776786</t>
  </si>
  <si>
    <t>Pol231</t>
  </si>
  <si>
    <t>-489074844</t>
  </si>
  <si>
    <t>Pol232</t>
  </si>
  <si>
    <t>1417621353</t>
  </si>
  <si>
    <t>Pol79</t>
  </si>
  <si>
    <t>2110983913</t>
  </si>
  <si>
    <t>Pol80</t>
  </si>
  <si>
    <t>1523469501</t>
  </si>
  <si>
    <t>Pol81</t>
  </si>
  <si>
    <t>-386422799</t>
  </si>
  <si>
    <t>Pol82</t>
  </si>
  <si>
    <t>2124366439</t>
  </si>
  <si>
    <t>Pol88</t>
  </si>
  <si>
    <t>1131953220</t>
  </si>
  <si>
    <t>Pol89</t>
  </si>
  <si>
    <t>493838078</t>
  </si>
  <si>
    <t>Pol90</t>
  </si>
  <si>
    <t>-501845645</t>
  </si>
  <si>
    <t>Pol91</t>
  </si>
  <si>
    <t>-881539843</t>
  </si>
  <si>
    <t>Pol92</t>
  </si>
  <si>
    <t>1328115093</t>
  </si>
  <si>
    <t>Pol93</t>
  </si>
  <si>
    <t>453959368</t>
  </si>
  <si>
    <t>Pol94</t>
  </si>
  <si>
    <t>319318409</t>
  </si>
  <si>
    <t>Pol95</t>
  </si>
  <si>
    <t>1533863814</t>
  </si>
  <si>
    <t>Pol96</t>
  </si>
  <si>
    <t>-969680063</t>
  </si>
  <si>
    <t>Pol97</t>
  </si>
  <si>
    <t>1068822392</t>
  </si>
  <si>
    <t>Pol98</t>
  </si>
  <si>
    <t>1002212782</t>
  </si>
  <si>
    <t>Pol99</t>
  </si>
  <si>
    <t>2031258308</t>
  </si>
  <si>
    <t>D2</t>
  </si>
  <si>
    <t>Zařízení č.3 – Teplovod</t>
  </si>
  <si>
    <t>Pol52</t>
  </si>
  <si>
    <t>Trubka 12m 76,1*3,2/140 IPS</t>
  </si>
  <si>
    <t>Pol53</t>
  </si>
  <si>
    <t>Ohyb 90°  v1 76,1*3,2/140 - 1*1 BA5 IPS</t>
  </si>
  <si>
    <t>Pol54</t>
  </si>
  <si>
    <t>Ohyb 75° 76,1*3,2/140 - 1*1 BA5 IPS</t>
  </si>
  <si>
    <t>Pol55</t>
  </si>
  <si>
    <t>Ohyb 10° bezešvý 76,1*3,2/140 - 1*1 IPS</t>
  </si>
  <si>
    <t>Pol56</t>
  </si>
  <si>
    <t>Ohyb 90° v1 76,1*3,2/140 - 1*2 BA5 IPS</t>
  </si>
  <si>
    <t>Pol57</t>
  </si>
  <si>
    <t>Ohyb 90° v1 76,1*3,2/140 - 1*1,5 BA5 IPS</t>
  </si>
  <si>
    <t>Pol58</t>
  </si>
  <si>
    <t>PE smršťovací objímka komplet 76,1/140 L=0,7m</t>
  </si>
  <si>
    <t>Pol59</t>
  </si>
  <si>
    <t>DHEC smršť. Víko 2400 125-140/60-76</t>
  </si>
  <si>
    <t>Pol60</t>
  </si>
  <si>
    <t>Těsnící kruh pr.140</t>
  </si>
  <si>
    <t>Pol61</t>
  </si>
  <si>
    <t>Dilatační polštář 1000*120*40</t>
  </si>
  <si>
    <t>Pol62</t>
  </si>
  <si>
    <t>Výstražná folie síťovaná zelená š.25cm Polynet 238</t>
  </si>
  <si>
    <t>Pol63</t>
  </si>
  <si>
    <t>Pol64</t>
  </si>
  <si>
    <t>Pol65</t>
  </si>
  <si>
    <t>Odvzdušňovací nádobky z trub.ocelových do DN 50 vč svodné potrubí a kulového kohoutu</t>
  </si>
  <si>
    <t>Pol66</t>
  </si>
  <si>
    <t>Kulový kohout přírubový Těleso: GJL-250 Koule: nerez SS420 Sedlo: PTFE Tmax 150°C,PN 16 vč přírubového spoje DN65</t>
  </si>
  <si>
    <t>1765847900</t>
  </si>
  <si>
    <t>Pol127</t>
  </si>
  <si>
    <t>744127401</t>
  </si>
  <si>
    <t>Pol128</t>
  </si>
  <si>
    <t>962379671</t>
  </si>
  <si>
    <t>Pol129</t>
  </si>
  <si>
    <t>1618332745</t>
  </si>
  <si>
    <t>Pol130</t>
  </si>
  <si>
    <t>-1688317585</t>
  </si>
  <si>
    <t>Pol131</t>
  </si>
  <si>
    <t>-683188637</t>
  </si>
  <si>
    <t>Pol132</t>
  </si>
  <si>
    <t>-68865377</t>
  </si>
  <si>
    <t>Pol133</t>
  </si>
  <si>
    <t>-1226352227</t>
  </si>
  <si>
    <t>Pol134</t>
  </si>
  <si>
    <t>-1590595167</t>
  </si>
  <si>
    <t>Pol135</t>
  </si>
  <si>
    <t>-668915672</t>
  </si>
  <si>
    <t>Pol136</t>
  </si>
  <si>
    <t>-1234528951</t>
  </si>
  <si>
    <t>Pol137</t>
  </si>
  <si>
    <t>899941587</t>
  </si>
  <si>
    <t>Pol138</t>
  </si>
  <si>
    <t>-284456013</t>
  </si>
  <si>
    <t>Pol139</t>
  </si>
  <si>
    <t>-2135949097</t>
  </si>
  <si>
    <t>Pol140</t>
  </si>
  <si>
    <t>500903544</t>
  </si>
  <si>
    <t>Pol141</t>
  </si>
  <si>
    <t>-1477692629</t>
  </si>
  <si>
    <t>D4</t>
  </si>
  <si>
    <t>Zařízení č.5 – Demontáž</t>
  </si>
  <si>
    <t>Pol67</t>
  </si>
  <si>
    <t>Demontáž stávajících otopných těles</t>
  </si>
  <si>
    <t>Pol68</t>
  </si>
  <si>
    <t>Demontáže stávajícího UT potrubí  ocelové potrubí do DN50 vč izolace</t>
  </si>
  <si>
    <t>Pol222</t>
  </si>
  <si>
    <t>Demontáž Stávajících armatur</t>
  </si>
  <si>
    <t>Pol223</t>
  </si>
  <si>
    <t>Likvidace demontovaného materiálu (odvodz do zběrného dvora)</t>
  </si>
  <si>
    <t>Pol142</t>
  </si>
  <si>
    <t>1086513374</t>
  </si>
  <si>
    <t>Pol143</t>
  </si>
  <si>
    <t>-201626931</t>
  </si>
  <si>
    <t>D5</t>
  </si>
  <si>
    <t>Ostatní</t>
  </si>
  <si>
    <t>Pol224</t>
  </si>
  <si>
    <t>Doprava</t>
  </si>
  <si>
    <t>Pol146</t>
  </si>
  <si>
    <t>Zprovoznění zařízení, zaregulování</t>
  </si>
  <si>
    <t>-1098240975</t>
  </si>
  <si>
    <t>Pol147</t>
  </si>
  <si>
    <t>Zaškolení provozovatele</t>
  </si>
  <si>
    <t>184151462</t>
  </si>
  <si>
    <t>Pol148</t>
  </si>
  <si>
    <t>Dokumentace skutečného stavu (3 PARÉ) + 1x elektronická podoba</t>
  </si>
  <si>
    <t>1037706198</t>
  </si>
  <si>
    <t>Pol149</t>
  </si>
  <si>
    <t>Dokumentace pro předání díla : - návod k obsluze - generální a jednotlivých strojů a zařízení, - protokol o zaškolení,  - protokol o předání, - ostatní potřebné protokoly</t>
  </si>
  <si>
    <t>192414923</t>
  </si>
  <si>
    <t>14 - VZT materiál a montáž - 1.etapa</t>
  </si>
  <si>
    <t xml:space="preserve">D1 - Zařízení č.1 – Etapa 1 </t>
  </si>
  <si>
    <t>D3 - Zařízení č.3 – Demontáže Etapa 1</t>
  </si>
  <si>
    <t>D5 - Ostatní</t>
  </si>
  <si>
    <t xml:space="preserve">Zařízení č.1 – Etapa 1 </t>
  </si>
  <si>
    <t>Pol151</t>
  </si>
  <si>
    <t xml:space="preserve">VZT jednotka s ZZT v podstropním provedení přívod: 400 m3/h, 350 Pa odvod: 400 m3/h, 350 Pa hmotnost jednotky: 85kg rozměr: (d x v x h) 1375 x 370 x 635 mm přívodní část: uzavírací klapka  filtr M5 deskový rekuperační výměník (tepelná účinnost rekuperace </t>
  </si>
  <si>
    <t>Pol152</t>
  </si>
  <si>
    <t>Venkovní kombinovaná mřížka horizontální –  bílo/šedá RAL 9002  rozměr: Ø 200 mm</t>
  </si>
  <si>
    <t>Pol153</t>
  </si>
  <si>
    <t>Zpětná přetlaková klapka těsná - do kruhového potrubí  Průměr: 200 mm</t>
  </si>
  <si>
    <t>Pol154</t>
  </si>
  <si>
    <t>Samostatný předfiltr  kovový M22/F rozměr 995x995 mm délka 400 mm</t>
  </si>
  <si>
    <t>Pol155</t>
  </si>
  <si>
    <t>Náhradní filtrační sada</t>
  </si>
  <si>
    <t>Pol156</t>
  </si>
  <si>
    <t>Stěnová mřížka - jednořadá, upínání na šrouby, s uspořádnání lamel horizontálně a roztečí lamel 12,5mm Rozměr: 400x200 mm</t>
  </si>
  <si>
    <t>Pol157</t>
  </si>
  <si>
    <t>Odvodní talířový ventil kovový  - na kruhové potrubí včetně zděře Průměr: 125 mm</t>
  </si>
  <si>
    <t>Pol158</t>
  </si>
  <si>
    <t>Vířivý anemostat pro odvod vzduchu - čelní deska čtvercová v RAL 9010, horizontální připojení, regulace škrtící klapkou Průtok vzduchu: 160m3/h Velikost: 400x16 s 16 lamelami</t>
  </si>
  <si>
    <t>Pol159</t>
  </si>
  <si>
    <t>Vyústka do kruhového potrubí - dvouřadá, s vestavěnou regulací, s uspořádnání lamel horizontálně Rozměr: 225x75 mm</t>
  </si>
  <si>
    <t>Pol160</t>
  </si>
  <si>
    <t>Potrubí kruhové, pozinkované + 30% tvarovek Miniální třída těsnosti potrubních rozvodů: "C" Průměr: 200 mm</t>
  </si>
  <si>
    <t>Pol161</t>
  </si>
  <si>
    <t>Potrubí kruhové, pozinkované + 30% tvarovek Miniální třída těsnosti potrubních rozvodů: "C" Průměr: 160 mm</t>
  </si>
  <si>
    <t>Pol162</t>
  </si>
  <si>
    <t>Potrubí kruhové, pozinkované + 30% tvarovek Miniální třída těsnosti potrubních rozvodů: "C" Průměr: 125 mm</t>
  </si>
  <si>
    <t>Pol163</t>
  </si>
  <si>
    <t>Tepelně a hlukově izolované hadice - ohebná hadice obalena izolací tloušťky 25mm Průměr: 200 mm</t>
  </si>
  <si>
    <t>Pol164</t>
  </si>
  <si>
    <t>Tepelně a hlukově izolované hadice - ohebná hadice obalena izolací tloušťky 25mm Průměr: 125 mm</t>
  </si>
  <si>
    <t>Pol165</t>
  </si>
  <si>
    <t>Buňkový tlumič hluku do hranatého potrubí - v kašírovaném provedení typ GE Šířka buněk 250mm, délka tlumiče hluku 1000mm Rozměr buňky: 250x500mm</t>
  </si>
  <si>
    <t>Pol169</t>
  </si>
  <si>
    <t>Potrubí 4-hranné, pozinkované + 30% tvarovek. Miniální třída těsnosti potrubních rozvodů: "C" Do obvodu 5000 mm</t>
  </si>
  <si>
    <t>Pol170</t>
  </si>
  <si>
    <t>Tepelná a hluková izolace - minerální vata s AL polepem Tloušťka: 40mm</t>
  </si>
  <si>
    <t>Pol171</t>
  </si>
  <si>
    <t>Úprava MaR  posunutí čidel MaR + ostatní úpravy</t>
  </si>
  <si>
    <t>soub.</t>
  </si>
  <si>
    <t>Pol172</t>
  </si>
  <si>
    <t>Pol178</t>
  </si>
  <si>
    <t>-1501133727</t>
  </si>
  <si>
    <t>Pol179</t>
  </si>
  <si>
    <t>743096822</t>
  </si>
  <si>
    <t>Pol180</t>
  </si>
  <si>
    <t>-1826945663</t>
  </si>
  <si>
    <t>Pol181</t>
  </si>
  <si>
    <t>2130528721</t>
  </si>
  <si>
    <t>Pol183</t>
  </si>
  <si>
    <t>483517766</t>
  </si>
  <si>
    <t>Pol184</t>
  </si>
  <si>
    <t>474009348</t>
  </si>
  <si>
    <t>Pol185</t>
  </si>
  <si>
    <t>-200188491</t>
  </si>
  <si>
    <t>Pol186</t>
  </si>
  <si>
    <t>-1578028700</t>
  </si>
  <si>
    <t>Pol187</t>
  </si>
  <si>
    <t>-401130147</t>
  </si>
  <si>
    <t>Pol188</t>
  </si>
  <si>
    <t>1613601572</t>
  </si>
  <si>
    <t>Pol189</t>
  </si>
  <si>
    <t>-1310061604</t>
  </si>
  <si>
    <t>Pol190</t>
  </si>
  <si>
    <t>-784006003</t>
  </si>
  <si>
    <t>Pol191</t>
  </si>
  <si>
    <t>162954246</t>
  </si>
  <si>
    <t>Pol192</t>
  </si>
  <si>
    <t>964935909</t>
  </si>
  <si>
    <t>Pol193</t>
  </si>
  <si>
    <t>Demontáž a zpětná montáž stávajícího tlumiče hluku tlumič je vytvořen ze 6ti buňěk 500x250 mm instalovaných v potrubí před demontáží bude zbavenn izolace (viz demontáže)  Celkový rozměr: 2000 x 1000 x 250 mm hmotnost: 250 kg bez izolace nutná zvihací tech</t>
  </si>
  <si>
    <t>-652851370</t>
  </si>
  <si>
    <t>Pol194</t>
  </si>
  <si>
    <t>Protidešťová žaluzie demontáž ze stávající pozice montáž zpět oprava žaluzie (očištění)</t>
  </si>
  <si>
    <t>1012116441</t>
  </si>
  <si>
    <t>Pol195</t>
  </si>
  <si>
    <t>Potrubí 4-hranné, pozinkované  demontáž a opětovná montáž stávajícího potrubí do obvodu 3000 mm nutnost použití zdvihací techniky</t>
  </si>
  <si>
    <t>191464622</t>
  </si>
  <si>
    <t>Pol196</t>
  </si>
  <si>
    <t>210343540</t>
  </si>
  <si>
    <t>Pol197</t>
  </si>
  <si>
    <t>-1727703455</t>
  </si>
  <si>
    <t>D3</t>
  </si>
  <si>
    <t>Zařízení č.3 – Demontáže Etapa 1</t>
  </si>
  <si>
    <t>Pol199</t>
  </si>
  <si>
    <t>-315557371</t>
  </si>
  <si>
    <t>Pol200</t>
  </si>
  <si>
    <t>Demontáž stávajícího tlumiče hluku tlumič je vytvořen ze 6ti buňěk 500x250 mm instalovaných v potrubí před demontáží bude zbavenn izolace (viz demontáže)  Celkový rozměr: 2000 x 1000 x 250 mm hmotnost: 250 kg bez izolace nutná zvihací technika</t>
  </si>
  <si>
    <t>-849432740</t>
  </si>
  <si>
    <t>Pol201</t>
  </si>
  <si>
    <t>-1657776962</t>
  </si>
  <si>
    <t>Pol202</t>
  </si>
  <si>
    <t>1295985956</t>
  </si>
  <si>
    <t>Pol203</t>
  </si>
  <si>
    <t>Demontáž stávajcích kotevních systémů</t>
  </si>
  <si>
    <t>-1397826539</t>
  </si>
  <si>
    <t>Pol204</t>
  </si>
  <si>
    <t>Zdvihací plošina pro mmožnost demontáže tlumičů a pod</t>
  </si>
  <si>
    <t>-576098125</t>
  </si>
  <si>
    <t>-1295942159</t>
  </si>
  <si>
    <t>Pol205</t>
  </si>
  <si>
    <t>-985371665</t>
  </si>
  <si>
    <t>Pol206</t>
  </si>
  <si>
    <t>1536181106</t>
  </si>
  <si>
    <t>Pol207</t>
  </si>
  <si>
    <t>844608390</t>
  </si>
  <si>
    <t>Pol208</t>
  </si>
  <si>
    <t>290231051</t>
  </si>
  <si>
    <t>15 - Elektroinstalace - 1.etapa</t>
  </si>
  <si>
    <t xml:space="preserve">    211-M - Elektromontáže</t>
  </si>
  <si>
    <t xml:space="preserve">    212-M - Elektromontáže</t>
  </si>
  <si>
    <t xml:space="preserve">    213-M - Elektromontáže</t>
  </si>
  <si>
    <t xml:space="preserve">    214-M - Elektromontáže</t>
  </si>
  <si>
    <t xml:space="preserve">      D2 - ÚLOŽNÝ MATERIÁL</t>
  </si>
  <si>
    <t xml:space="preserve">      D3 - KABELY A VODIČE</t>
  </si>
  <si>
    <t xml:space="preserve">      D4 - PŘÍSTROJE</t>
  </si>
  <si>
    <t xml:space="preserve">      D5 - SVÍTIDLA</t>
  </si>
  <si>
    <t xml:space="preserve">      D6 - TOPNÉ KABELY</t>
  </si>
  <si>
    <t xml:space="preserve">      D7 - UZEMNĚNÍ A POSPOJENÍ</t>
  </si>
  <si>
    <t xml:space="preserve">      D8 - DATOVÉ ROZVODY</t>
  </si>
  <si>
    <t xml:space="preserve">      D9 - EZS</t>
  </si>
  <si>
    <t xml:space="preserve">    215-M - Elektromontáže</t>
  </si>
  <si>
    <t xml:space="preserve">    216-M - Elektromontáže</t>
  </si>
  <si>
    <t xml:space="preserve">    217-M - Elektromontáže</t>
  </si>
  <si>
    <t xml:space="preserve">    218-M - Elektromontáže</t>
  </si>
  <si>
    <t xml:space="preserve">      D1 - Elektromontáž</t>
  </si>
  <si>
    <t xml:space="preserve">    219-M - Elektromontáže</t>
  </si>
  <si>
    <t xml:space="preserve">    220-M - Elektromontáže</t>
  </si>
  <si>
    <t xml:space="preserve">    221-M - Elektromontáže</t>
  </si>
  <si>
    <t>211-M</t>
  </si>
  <si>
    <t>Elektromontáže</t>
  </si>
  <si>
    <t>000000000</t>
  </si>
  <si>
    <t>SKŘÍŇOVÝ ROZVÁDĚČ IP54         ozn.R2</t>
  </si>
  <si>
    <t>000000000.1</t>
  </si>
  <si>
    <t>SKŘÍŇ NÁSTĚNNÁ IP66            ozn.OS</t>
  </si>
  <si>
    <t>000721665</t>
  </si>
  <si>
    <t>SESTAVA SKŘÍNÍ V PILÍŘI DLE VÝKRESU č.4 ozn.RE</t>
  </si>
  <si>
    <t>212-M</t>
  </si>
  <si>
    <t>999999061</t>
  </si>
  <si>
    <t>Elektroinstalace silnoproud - doprava dodávek</t>
  </si>
  <si>
    <t>-1486013325</t>
  </si>
  <si>
    <t>213-M</t>
  </si>
  <si>
    <t>999999062</t>
  </si>
  <si>
    <t>Elektroinstalace silnoproud - přesun dodávek</t>
  </si>
  <si>
    <t>880339606</t>
  </si>
  <si>
    <t>214-M</t>
  </si>
  <si>
    <t>ÚLOŽNÝ MATERIÁL</t>
  </si>
  <si>
    <t>000321122</t>
  </si>
  <si>
    <t>trubka ohebná PVC 16</t>
  </si>
  <si>
    <t>000321124</t>
  </si>
  <si>
    <t>trubka ohebná PVC 25</t>
  </si>
  <si>
    <t>000322112</t>
  </si>
  <si>
    <t>trubka tuhá PVC 16</t>
  </si>
  <si>
    <t>000322114</t>
  </si>
  <si>
    <t>trubka tuhá PVC 25</t>
  </si>
  <si>
    <t>000322115</t>
  </si>
  <si>
    <t>trubka tuhá PVC 32</t>
  </si>
  <si>
    <t>000321501</t>
  </si>
  <si>
    <t>trubka ochranná korudovaná 50</t>
  </si>
  <si>
    <t>000321503</t>
  </si>
  <si>
    <t>trubka ochranná korudovaná 75</t>
  </si>
  <si>
    <t>000311111</t>
  </si>
  <si>
    <t>krabice přístrojová KO68</t>
  </si>
  <si>
    <t>000311116</t>
  </si>
  <si>
    <t>krabice odbočná KO68</t>
  </si>
  <si>
    <t>000311315</t>
  </si>
  <si>
    <t>krabice odbočná KO97</t>
  </si>
  <si>
    <t>000312001</t>
  </si>
  <si>
    <t>krabice odbočná IP55</t>
  </si>
  <si>
    <t>000363631</t>
  </si>
  <si>
    <t>žlab drát 50x50 nerez</t>
  </si>
  <si>
    <t>000363633</t>
  </si>
  <si>
    <t>žlab drát 150x50 nerez</t>
  </si>
  <si>
    <t>000363642</t>
  </si>
  <si>
    <t>žlab drát 150x100 nerez</t>
  </si>
  <si>
    <t>000363673</t>
  </si>
  <si>
    <t>přepážka žlabu 50 nerez</t>
  </si>
  <si>
    <t>000363674</t>
  </si>
  <si>
    <t>přepážka žlabu 100 nerez</t>
  </si>
  <si>
    <t>000363684</t>
  </si>
  <si>
    <t>spojka žlabu nerez</t>
  </si>
  <si>
    <t>000363721</t>
  </si>
  <si>
    <t>nosník žlabu 150 nerez</t>
  </si>
  <si>
    <t>000363712</t>
  </si>
  <si>
    <t>držák žlabu 50x50 k závitové tyči nerez</t>
  </si>
  <si>
    <t>000363702</t>
  </si>
  <si>
    <t>držák žlabu k závitové tyči strop</t>
  </si>
  <si>
    <t>000363853</t>
  </si>
  <si>
    <t>závitová tyč 8mm nerez 1m</t>
  </si>
  <si>
    <t>Ks</t>
  </si>
  <si>
    <t>000363872</t>
  </si>
  <si>
    <t>spojovací sada žlaby</t>
  </si>
  <si>
    <t>Bal</t>
  </si>
  <si>
    <t>000363701</t>
  </si>
  <si>
    <t>držák krabic ke žlabu</t>
  </si>
  <si>
    <t>000000201</t>
  </si>
  <si>
    <t>válcovaný profil ocel tř.11</t>
  </si>
  <si>
    <t>KABELY A VODIČE</t>
  </si>
  <si>
    <t>000101005</t>
  </si>
  <si>
    <t>kabel CYKY 2x1,5</t>
  </si>
  <si>
    <t>000101105</t>
  </si>
  <si>
    <t>kabel CYKY 3x1,5</t>
  </si>
  <si>
    <t>000101106</t>
  </si>
  <si>
    <t>kabel CYKY 3x2,5</t>
  </si>
  <si>
    <t>000101205</t>
  </si>
  <si>
    <t>kabel CYKY 4x1,5</t>
  </si>
  <si>
    <t>000101305</t>
  </si>
  <si>
    <t>kabel CYKY 5x1,5</t>
  </si>
  <si>
    <t>000101505</t>
  </si>
  <si>
    <t>kabel CYKY 12x1,5</t>
  </si>
  <si>
    <t>000101306</t>
  </si>
  <si>
    <t>kabel CYKY 5x2,5</t>
  </si>
  <si>
    <t>000101308</t>
  </si>
  <si>
    <t>kabel CYKY 5x6</t>
  </si>
  <si>
    <t>000101214</t>
  </si>
  <si>
    <t>kabel 1kV CYKY 3x70+50</t>
  </si>
  <si>
    <t>000203301</t>
  </si>
  <si>
    <t>kabel JYTY 2x1</t>
  </si>
  <si>
    <t>000173106</t>
  </si>
  <si>
    <t>vodič CYA 2,5</t>
  </si>
  <si>
    <t>000173108</t>
  </si>
  <si>
    <t>vodič CYA 6</t>
  </si>
  <si>
    <t>000173110</t>
  </si>
  <si>
    <t>vodič CYA 16</t>
  </si>
  <si>
    <t>000173111</t>
  </si>
  <si>
    <t>vodič CYA 25</t>
  </si>
  <si>
    <t>PŘÍSTROJE</t>
  </si>
  <si>
    <t>000409011</t>
  </si>
  <si>
    <t>spínač řaz.1. pod om. IP20</t>
  </si>
  <si>
    <t>000409023</t>
  </si>
  <si>
    <t>spínač řaz.6. pod om. IP20</t>
  </si>
  <si>
    <t>000413001</t>
  </si>
  <si>
    <t>spínač řaz.1. pod om. IP44</t>
  </si>
  <si>
    <t>000413001.1</t>
  </si>
  <si>
    <t>spínač řaz.6. pod om. IP44</t>
  </si>
  <si>
    <t>000413002</t>
  </si>
  <si>
    <t>spínač řaz.7. pod om. IP44</t>
  </si>
  <si>
    <t>000413121</t>
  </si>
  <si>
    <t>spínač řaz.1. na om.IP54</t>
  </si>
  <si>
    <t>000419100</t>
  </si>
  <si>
    <t>zásuvka 16A/250Vstř IP20 pod om.</t>
  </si>
  <si>
    <t>000423002</t>
  </si>
  <si>
    <t>zásuvka 16A/250Vstř IP44 pod om.</t>
  </si>
  <si>
    <t>000425223</t>
  </si>
  <si>
    <t>zásuvka nástěnná 5pól/16A/400V/IP44</t>
  </si>
  <si>
    <t>000431264</t>
  </si>
  <si>
    <t>pojistková patrona PNA1(125-160A)gG</t>
  </si>
  <si>
    <t>000483211</t>
  </si>
  <si>
    <t>elektroměr 3fázový nepřímý x/5A digitální BUS</t>
  </si>
  <si>
    <t>000423111</t>
  </si>
  <si>
    <t>zásuvka 230V IP44 nástěnná</t>
  </si>
  <si>
    <t>SVÍTIDLA</t>
  </si>
  <si>
    <t>000521037</t>
  </si>
  <si>
    <t>A-svítidlo LED l=1500mm 50W 7500lm IP65</t>
  </si>
  <si>
    <t>000509124</t>
  </si>
  <si>
    <t>B-svítidlo LED l=1200mm 37W 4100lm IP20 mřížka</t>
  </si>
  <si>
    <t>000509035</t>
  </si>
  <si>
    <t>C-svítidlo LED D=375mm  27W 2700lm IP20</t>
  </si>
  <si>
    <t>000509036</t>
  </si>
  <si>
    <t>N-svítidlo LED D=300mm  27W 3600lm IP54 noční</t>
  </si>
  <si>
    <t>000528441</t>
  </si>
  <si>
    <t>UV-svítidlo závěsné E27 pro žárovku UV 300W</t>
  </si>
  <si>
    <t>000593211</t>
  </si>
  <si>
    <t>000540001</t>
  </si>
  <si>
    <t>reflektor LED 50W 6000lm IP65</t>
  </si>
  <si>
    <t>000552002</t>
  </si>
  <si>
    <t>svítidlo LED nouzové 1hod.IP65</t>
  </si>
  <si>
    <t>D6</t>
  </si>
  <si>
    <t>TOPNÉ KABELY</t>
  </si>
  <si>
    <t>000610501</t>
  </si>
  <si>
    <t>samoregulační topný kabel 5-15W/m</t>
  </si>
  <si>
    <t>000464024</t>
  </si>
  <si>
    <t>elektronický termostat s čidlem</t>
  </si>
  <si>
    <t>000413001.2</t>
  </si>
  <si>
    <t>ukončovací a připojovací sada</t>
  </si>
  <si>
    <t>000409011.1</t>
  </si>
  <si>
    <t>lepidlo na fixaci kabelů</t>
  </si>
  <si>
    <t>000610502</t>
  </si>
  <si>
    <t>topný kabel s příložným termostatem 24W 2m</t>
  </si>
  <si>
    <t>D7</t>
  </si>
  <si>
    <t>UZEMNĚNÍ A POSPOJENÍ</t>
  </si>
  <si>
    <t>000295001</t>
  </si>
  <si>
    <t>vedení FeZn 30/4 (0,96kg/m)</t>
  </si>
  <si>
    <t>000295011</t>
  </si>
  <si>
    <t>vedení FeZn pr.10mm(0,63kg/m)</t>
  </si>
  <si>
    <t>000295012</t>
  </si>
  <si>
    <t>vedení FeZn pr.8mm(0,40kg/m)</t>
  </si>
  <si>
    <t>000295073</t>
  </si>
  <si>
    <t>svorka pásku drátu zemnící 2šrouby FeZn</t>
  </si>
  <si>
    <t>D8</t>
  </si>
  <si>
    <t>DATOVÉ ROZVODY</t>
  </si>
  <si>
    <t>000712110</t>
  </si>
  <si>
    <t>nástěnný rozváděč DR 12U 600x600x600mm</t>
  </si>
  <si>
    <t>000471034</t>
  </si>
  <si>
    <t>uložiště NAS 4x šachta pevného disku</t>
  </si>
  <si>
    <t>000471034.1</t>
  </si>
  <si>
    <t>pevný disk 3,5" kapacita 2TB 180MB</t>
  </si>
  <si>
    <t>000471034.2</t>
  </si>
  <si>
    <t>licence na 8 kamer</t>
  </si>
  <si>
    <t>000439131</t>
  </si>
  <si>
    <t>kamera 2MPiX PTZ IR 20m</t>
  </si>
  <si>
    <t>000439132</t>
  </si>
  <si>
    <t>plastová konzole pro kamery</t>
  </si>
  <si>
    <t>000209403</t>
  </si>
  <si>
    <t>kabel UTP Cat.5e</t>
  </si>
  <si>
    <t>000420189</t>
  </si>
  <si>
    <t>zásuvka datová 2xRJ45</t>
  </si>
  <si>
    <t>D9</t>
  </si>
  <si>
    <t>EZS</t>
  </si>
  <si>
    <t>000712711</t>
  </si>
  <si>
    <t>ústředna EZS,EZS,GSM</t>
  </si>
  <si>
    <t>000715111</t>
  </si>
  <si>
    <t>GR klávesnice</t>
  </si>
  <si>
    <t>000409012</t>
  </si>
  <si>
    <t>dveřní magnet antracit</t>
  </si>
  <si>
    <t>000409014</t>
  </si>
  <si>
    <t>magnetický kontakt masivní</t>
  </si>
  <si>
    <t>000409018</t>
  </si>
  <si>
    <t>sběrnicový stropní detektor pohybu</t>
  </si>
  <si>
    <t>000409019</t>
  </si>
  <si>
    <t>sběrnicový detektor kouře a teploty</t>
  </si>
  <si>
    <t>000409021</t>
  </si>
  <si>
    <t>sběrnicový externí teploměr</t>
  </si>
  <si>
    <t>000409023.1</t>
  </si>
  <si>
    <t>sběrnicový modul připojení 8.magnetických kontaktů</t>
  </si>
  <si>
    <t>000409024</t>
  </si>
  <si>
    <t>sběrnicový duální detektor PIR+MW</t>
  </si>
  <si>
    <t>000409025</t>
  </si>
  <si>
    <t>snímač teploty s kabelem PT1000</t>
  </si>
  <si>
    <t>000409026</t>
  </si>
  <si>
    <t>magnetický kontakt kovový přejezdový</t>
  </si>
  <si>
    <t>000409031</t>
  </si>
  <si>
    <t>izolátor sběrnice</t>
  </si>
  <si>
    <t>000409032</t>
  </si>
  <si>
    <t>akumulátor 12V/17Ah</t>
  </si>
  <si>
    <t>000204213</t>
  </si>
  <si>
    <t>kabel SYKFY 5x2x0,5</t>
  </si>
  <si>
    <t>000204231</t>
  </si>
  <si>
    <t>kabel CC-01 sběrnicový</t>
  </si>
  <si>
    <t>000312001.1</t>
  </si>
  <si>
    <t>krabice odbočná 45x90mm IP54</t>
  </si>
  <si>
    <t>000312011</t>
  </si>
  <si>
    <t>krabice odbočná 126x126mm IP66</t>
  </si>
  <si>
    <t>000195205</t>
  </si>
  <si>
    <t>spojka gelová</t>
  </si>
  <si>
    <t>215-M</t>
  </si>
  <si>
    <t>999999063</t>
  </si>
  <si>
    <t>Elektroinstalace silnoproud - prořez</t>
  </si>
  <si>
    <t>2080904241</t>
  </si>
  <si>
    <t>216-M</t>
  </si>
  <si>
    <t>999999064</t>
  </si>
  <si>
    <t>Elektroinstalace silnoproud - materiál podružný</t>
  </si>
  <si>
    <t>1453148320</t>
  </si>
  <si>
    <t>217-M</t>
  </si>
  <si>
    <t>000046221</t>
  </si>
  <si>
    <t>asfalt 80</t>
  </si>
  <si>
    <t>218-M</t>
  </si>
  <si>
    <t>Elektromontáž</t>
  </si>
  <si>
    <t>210190002</t>
  </si>
  <si>
    <t>montáž ovládací skříně OS do hmotnosti 50kg</t>
  </si>
  <si>
    <t>210190002.1</t>
  </si>
  <si>
    <t>montáž ústředny pohonu oken do hmotnosti 50kg</t>
  </si>
  <si>
    <t>210190005</t>
  </si>
  <si>
    <t>montáž rozváděče R1,R2 do hmotnosti 150kg</t>
  </si>
  <si>
    <t>210191546</t>
  </si>
  <si>
    <t>pilíř plast RE</t>
  </si>
  <si>
    <t>210010002</t>
  </si>
  <si>
    <t>210010004</t>
  </si>
  <si>
    <t>210010021</t>
  </si>
  <si>
    <t>210010022</t>
  </si>
  <si>
    <t>210010023</t>
  </si>
  <si>
    <t>210010123</t>
  </si>
  <si>
    <t>210010124</t>
  </si>
  <si>
    <t>210010301</t>
  </si>
  <si>
    <t>krabice přístrojová KP68</t>
  </si>
  <si>
    <t>210010311</t>
  </si>
  <si>
    <t>210010312</t>
  </si>
  <si>
    <t>210010453</t>
  </si>
  <si>
    <t>210020133</t>
  </si>
  <si>
    <t>žlab drát 50x50</t>
  </si>
  <si>
    <t>210020133.1</t>
  </si>
  <si>
    <t>žlab drát 150x50</t>
  </si>
  <si>
    <t>210020133.2</t>
  </si>
  <si>
    <t>žlab drát 150x100</t>
  </si>
  <si>
    <t>210020151</t>
  </si>
  <si>
    <t>stojina nebo závěs s výložníky zesílené provedení</t>
  </si>
  <si>
    <t>210020651</t>
  </si>
  <si>
    <t>nosná konstrukce přístroje do 5kg vč.zhotovení</t>
  </si>
  <si>
    <t>210810048</t>
  </si>
  <si>
    <t>kabel(-CYKY) pevně uložený do 3x6/4x4/7x2,5</t>
  </si>
  <si>
    <t>210810052</t>
  </si>
  <si>
    <t>kabel(-CYKY) pevně uložený do 5x6/7x4/12x1,5</t>
  </si>
  <si>
    <t>210810105</t>
  </si>
  <si>
    <t>kabel Cu(-1kV CYKY) pevně ulož do 3x120/4x95/5x50</t>
  </si>
  <si>
    <t>210850030</t>
  </si>
  <si>
    <t>kabel NCEY/JYTY pevně uložený do 19x1</t>
  </si>
  <si>
    <t>210800851</t>
  </si>
  <si>
    <t>vodič Cu(-CY,CYA) pevně uložený do 1x35</t>
  </si>
  <si>
    <t>210100001</t>
  </si>
  <si>
    <t>ukončení v rozvaděči vč.zapojení vodiče do 2,5mm2</t>
  </si>
  <si>
    <t>210100002</t>
  </si>
  <si>
    <t>ukončení v rozvaděči vč.zapojení vodiče do 6mm2</t>
  </si>
  <si>
    <t>210100003</t>
  </si>
  <si>
    <t>ukončení v rozvaděči vč.zapojení vodiče do 16mm2</t>
  </si>
  <si>
    <t>210100004</t>
  </si>
  <si>
    <t>ukončení v rozvaděči vč.zapojení vodiče do 25mm2</t>
  </si>
  <si>
    <t>210100006</t>
  </si>
  <si>
    <t>ukončení v rozvaděči vč.zapojení vodiče do 50mm2</t>
  </si>
  <si>
    <t>210100007</t>
  </si>
  <si>
    <t>ukončení v rozvaděči vč.zapojení vodiče do 70mm2</t>
  </si>
  <si>
    <t>210110041</t>
  </si>
  <si>
    <t>spínač zapuštěný vč.zapojení  1pólový/řazení 1</t>
  </si>
  <si>
    <t>210110045</t>
  </si>
  <si>
    <t>spínač zapuštěný vč.zapojení střídavý/řazení 6</t>
  </si>
  <si>
    <t>210110045.1</t>
  </si>
  <si>
    <t>spínač zapuštěný vč.zapojení střídavý/řazení 1</t>
  </si>
  <si>
    <t>210110046</t>
  </si>
  <si>
    <t>spínač zapuštěný vč.zapojení  křížový/řazení 7</t>
  </si>
  <si>
    <t>210110021</t>
  </si>
  <si>
    <t>spínač nástěnný vč.zapojení  1 polový/řazení 1</t>
  </si>
  <si>
    <t>210111011</t>
  </si>
  <si>
    <t>zásuvka domovní zapuštěná vč.zapojení IP20</t>
  </si>
  <si>
    <t>210111011.1</t>
  </si>
  <si>
    <t>zásuvka domovní zapuštěná vč.zapojení IP44</t>
  </si>
  <si>
    <t>210111106</t>
  </si>
  <si>
    <t>zásuvka průmyslová vč.zapojení 3P+N+Z/16A IP44</t>
  </si>
  <si>
    <t>210120103</t>
  </si>
  <si>
    <t>patrona nožové pojistky do 630A</t>
  </si>
  <si>
    <t>210160682</t>
  </si>
  <si>
    <t>elektroměr 3-fázový vč.zapojení</t>
  </si>
  <si>
    <t>210111031</t>
  </si>
  <si>
    <t>zásuvka 230V IP00 nástěnná</t>
  </si>
  <si>
    <t>210201112</t>
  </si>
  <si>
    <t>210201001</t>
  </si>
  <si>
    <t>B-svítidlo LED l=1200mm 37W 4100lm IP20</t>
  </si>
  <si>
    <t>210200012</t>
  </si>
  <si>
    <t>210200012.1</t>
  </si>
  <si>
    <t>N-svítidlo LED D=300mm  35W 3600lm IP54</t>
  </si>
  <si>
    <t>210202012</t>
  </si>
  <si>
    <t>UV-svítidlo závěsné E27</t>
  </si>
  <si>
    <t>210202201</t>
  </si>
  <si>
    <t>R-reflektor LED 50W 6000lm IP65</t>
  </si>
  <si>
    <t>210201201</t>
  </si>
  <si>
    <t>D-svítidlo LED nouzové 1hod.IP65</t>
  </si>
  <si>
    <t>210860301</t>
  </si>
  <si>
    <t>210160011</t>
  </si>
  <si>
    <t>210110045.2</t>
  </si>
  <si>
    <t>zhotovení spojky na kabelu</t>
  </si>
  <si>
    <t>210110041.1</t>
  </si>
  <si>
    <t>měření topných kabelů</t>
  </si>
  <si>
    <t>210110041.2</t>
  </si>
  <si>
    <t>vystavení protokolu měření</t>
  </si>
  <si>
    <t>210860301.1</t>
  </si>
  <si>
    <t>210220021</t>
  </si>
  <si>
    <t>uzemňov.vedení v zemi úplná mtž FeZn do 120mm2</t>
  </si>
  <si>
    <t>210220002</t>
  </si>
  <si>
    <t>uzemňov.vedení na povrchu úplná mtž FeZn pr.10mm</t>
  </si>
  <si>
    <t>210220441</t>
  </si>
  <si>
    <t>ochrana zemní svorky asfaltovým nátěrem</t>
  </si>
  <si>
    <t>210220301</t>
  </si>
  <si>
    <t>svár včetně nátěru</t>
  </si>
  <si>
    <t>210220301.1</t>
  </si>
  <si>
    <t>propojení se stávajícím uzemněním hromosvodu</t>
  </si>
  <si>
    <t>210220442</t>
  </si>
  <si>
    <t>měření zemního odporu</t>
  </si>
  <si>
    <t>210190001</t>
  </si>
  <si>
    <t>210120803</t>
  </si>
  <si>
    <t>210120803.1</t>
  </si>
  <si>
    <t>210120803.2</t>
  </si>
  <si>
    <t>kompletace rozváděče DR</t>
  </si>
  <si>
    <t>210120803.3</t>
  </si>
  <si>
    <t>oživení a nastavení systému</t>
  </si>
  <si>
    <t>210950341</t>
  </si>
  <si>
    <t>210111312</t>
  </si>
  <si>
    <t>210190001.1</t>
  </si>
  <si>
    <t>montáž ústředny</t>
  </si>
  <si>
    <t>210190001.2</t>
  </si>
  <si>
    <t>rozvodnice/elektrozařízení do hmotnosti 20kg</t>
  </si>
  <si>
    <t>210110042</t>
  </si>
  <si>
    <t>210110048</t>
  </si>
  <si>
    <t>210110091</t>
  </si>
  <si>
    <t>210110091.1</t>
  </si>
  <si>
    <t>388</t>
  </si>
  <si>
    <t>210110043</t>
  </si>
  <si>
    <t>390</t>
  </si>
  <si>
    <t>210110045.3</t>
  </si>
  <si>
    <t>392</t>
  </si>
  <si>
    <t>210110044</t>
  </si>
  <si>
    <t>394</t>
  </si>
  <si>
    <t>210110045.4</t>
  </si>
  <si>
    <t>396</t>
  </si>
  <si>
    <t>210110046.1</t>
  </si>
  <si>
    <t>398</t>
  </si>
  <si>
    <t>210110062</t>
  </si>
  <si>
    <t>400</t>
  </si>
  <si>
    <t>210110064</t>
  </si>
  <si>
    <t>402</t>
  </si>
  <si>
    <t>210860281</t>
  </si>
  <si>
    <t>404</t>
  </si>
  <si>
    <t>210860281.1</t>
  </si>
  <si>
    <t>kabel CC-01 Sběrnicový</t>
  </si>
  <si>
    <t>406</t>
  </si>
  <si>
    <t>210010453.1</t>
  </si>
  <si>
    <t>408</t>
  </si>
  <si>
    <t>210010453.2</t>
  </si>
  <si>
    <t>410</t>
  </si>
  <si>
    <t>210101201</t>
  </si>
  <si>
    <t>412</t>
  </si>
  <si>
    <t>210101211</t>
  </si>
  <si>
    <t>koncová montáž,programování</t>
  </si>
  <si>
    <t>414</t>
  </si>
  <si>
    <t>210101211.1</t>
  </si>
  <si>
    <t>demontáže</t>
  </si>
  <si>
    <t>416</t>
  </si>
  <si>
    <t>219-M</t>
  </si>
  <si>
    <t>999999065</t>
  </si>
  <si>
    <t>Elektroinstalace silnoproud - PPV</t>
  </si>
  <si>
    <t>-800105131</t>
  </si>
  <si>
    <t>220-M</t>
  </si>
  <si>
    <t>219000101</t>
  </si>
  <si>
    <t>demontáže staré instalace</t>
  </si>
  <si>
    <t>418</t>
  </si>
  <si>
    <t>221-M</t>
  </si>
  <si>
    <t>999999066</t>
  </si>
  <si>
    <t>Elektroinstalace silnoproud - kompletační činnost</t>
  </si>
  <si>
    <t>-630533308</t>
  </si>
  <si>
    <t>999999067</t>
  </si>
  <si>
    <t>Elektroinstalace silnoproud - revize</t>
  </si>
  <si>
    <t>1779495005</t>
  </si>
  <si>
    <t>21 - SO 02 - Venkovní kanalizace - 1.etapa</t>
  </si>
  <si>
    <t>HZS - Ostatní - vytýčení stávajícíh sítí, zaměření</t>
  </si>
  <si>
    <t>119001401</t>
  </si>
  <si>
    <t>Dočasné zajištění potrubí ocelového nebo litinového DN do 200 mm</t>
  </si>
  <si>
    <t>132251101</t>
  </si>
  <si>
    <t>Hloubení rýh nezapažených š do 800 mm v hornině třídy těžitelnosti I skupiny 3 objem do 20 m3 strojně</t>
  </si>
  <si>
    <t>Rozvod vody k napáječce</t>
  </si>
  <si>
    <t>1,5*1,1*0,6</t>
  </si>
  <si>
    <t>19,5*(1,0-0,3)*0,6</t>
  </si>
  <si>
    <t>132254204</t>
  </si>
  <si>
    <t>Hloubení zapažených rýh š do 2000 mm v hornině třídy těžitelnosti I skupiny 3 objem do 500 m3</t>
  </si>
  <si>
    <t>Jednotná kanalizace</t>
  </si>
  <si>
    <t>13*(2,65-0,3)*0,9</t>
  </si>
  <si>
    <t>13*(2,35-0,3)*0,9</t>
  </si>
  <si>
    <t>26,5*(2,05-0,3)*0,9</t>
  </si>
  <si>
    <t>Dešťová kanalizace</t>
  </si>
  <si>
    <t>5*1,75*0,9</t>
  </si>
  <si>
    <t>3*1,85*0,9</t>
  </si>
  <si>
    <t>1,5*1,65*0,9</t>
  </si>
  <si>
    <t>2*1,3*0,8</t>
  </si>
  <si>
    <t>1,5*1,7*0,9</t>
  </si>
  <si>
    <t>1,5*1,55*0,9</t>
  </si>
  <si>
    <t>1*1,65*0,9</t>
  </si>
  <si>
    <t>13,5*1,7*0,9</t>
  </si>
  <si>
    <t>133254102</t>
  </si>
  <si>
    <t>Hloubení šachet zapažených v hornině třídy těžitelnosti I skupiny 3 objem do 50 m3</t>
  </si>
  <si>
    <t>Jednotná kanalizace - kanalizační šachty</t>
  </si>
  <si>
    <t>2,0*2,0*(2,7-0,3)</t>
  </si>
  <si>
    <t>2,0*2,0*(2,45-0,3)</t>
  </si>
  <si>
    <t>2,0*2,0*(2,0-0,3)</t>
  </si>
  <si>
    <t>Dešťová kanalizace - uliční vpusti</t>
  </si>
  <si>
    <t>(1,5*1,5*1,7)*4</t>
  </si>
  <si>
    <t>Rozvod vody k napáječce - vypouštěcí šachta</t>
  </si>
  <si>
    <t>1,4*1,4*1,6</t>
  </si>
  <si>
    <t>2,0*2,0*4</t>
  </si>
  <si>
    <t>5*1,75*2</t>
  </si>
  <si>
    <t>3*1,85*2</t>
  </si>
  <si>
    <t>1,5*1,65*2</t>
  </si>
  <si>
    <t>1,5*1,7*2</t>
  </si>
  <si>
    <t>1,5*1,55*2</t>
  </si>
  <si>
    <t>1*1,65*2</t>
  </si>
  <si>
    <t>13,5*1,7*2</t>
  </si>
  <si>
    <t>(1,5*1,7*4)*4</t>
  </si>
  <si>
    <t>1,4*1,6*4</t>
  </si>
  <si>
    <t>151101102</t>
  </si>
  <si>
    <t>Zřízení příložného pažení a rozepření stěn rýh hl přes 2 do 4 m</t>
  </si>
  <si>
    <t>13*2,65*2</t>
  </si>
  <si>
    <t>13*2,35*2</t>
  </si>
  <si>
    <t>26,5*2,05*2</t>
  </si>
  <si>
    <t>2,0*2,7*4</t>
  </si>
  <si>
    <t>2,0*2,45*4</t>
  </si>
  <si>
    <t>151101112</t>
  </si>
  <si>
    <t>Odstranění příložného pažení a rozepření stěn rýh hl přes 2 do 4 m</t>
  </si>
  <si>
    <t>"Jednotná kanalizace" 18,347+8,3</t>
  </si>
  <si>
    <t>"Dešťová kanalizace" 10,064+1,26</t>
  </si>
  <si>
    <t>"Rozvod vody k napáječce" 5,06+0,2</t>
  </si>
  <si>
    <t>dalších 20 km</t>
  </si>
  <si>
    <t>"Jednotná kanalizace" 26,647*20</t>
  </si>
  <si>
    <t>"Dešťová kanalizace" 11,324*20</t>
  </si>
  <si>
    <t>"Rozvod vody k napáječce" 5,26*20</t>
  </si>
  <si>
    <t>Poplatek za uložení zeminy a kamení na recyklační skládce (skládkovné) kód odpadu 17 05 04 - skládka Bohuslavice</t>
  </si>
  <si>
    <t>"Jednotná kanalizace" 26,647*1,8</t>
  </si>
  <si>
    <t>"Dešťová kanalizace" 11,324*1,8</t>
  </si>
  <si>
    <t>"Rozvod vody k napáječce" 5,26*1,8</t>
  </si>
  <si>
    <t>"Jednotná kanalizace" (93,218+25)-(18,347+8,3)</t>
  </si>
  <si>
    <t>"Dešťová kanalizace" (45,786+15,3)-(10,064+1,26)</t>
  </si>
  <si>
    <t>"Rozvod vody k napáječce" (9,18+3,136)-(5,06+0,2+2,52)</t>
  </si>
  <si>
    <t>175111101</t>
  </si>
  <si>
    <t>Obsypání potrubí ručně sypaninou bez prohození, uloženou do 3 m</t>
  </si>
  <si>
    <t>21*0,6*0,2</t>
  </si>
  <si>
    <t>175111109</t>
  </si>
  <si>
    <t>Příplatek k obsypání potrubí za ruční prohození sypaniny, uložené do 3 m</t>
  </si>
  <si>
    <t>Lože pod potrubí otevřený výkop z písku - včetně přesunu</t>
  </si>
  <si>
    <t>39,5*0,8*0,4</t>
  </si>
  <si>
    <t>13*0,8*0,5</t>
  </si>
  <si>
    <t>(1,3*1,3*0,1)*3</t>
  </si>
  <si>
    <t>31*0,8*0,4</t>
  </si>
  <si>
    <t>(0,6*0,6*0,1)*4</t>
  </si>
  <si>
    <t>21*0,6*0,4</t>
  </si>
  <si>
    <t>0,45*0,45*0,1</t>
  </si>
  <si>
    <t>564730001</t>
  </si>
  <si>
    <t>Podklad z kameniva hrubého drceného vel. 8-16 mm plochy do 100 m2 tl 100 mm</t>
  </si>
  <si>
    <t>52,5*0,9</t>
  </si>
  <si>
    <t>(2,0*2,0)*3</t>
  </si>
  <si>
    <t>19,5*0,6</t>
  </si>
  <si>
    <t>564761101</t>
  </si>
  <si>
    <t>Podklad z kameniva hrubého drceného vel. 32-63 mm plochy do 100 m2 tl 200 mm</t>
  </si>
  <si>
    <t>939291014-R01</t>
  </si>
  <si>
    <t>Dobetonování kolem poklopu kanalizační šachty jednotné kanalizace z betonu prostého tř. C 25/30 - v místě vyříznutého otvoru v betonovém silničním panelu</t>
  </si>
  <si>
    <t>871161211</t>
  </si>
  <si>
    <t>Montáž potrubí z PE100 RC SDR 11 otevřený výkop svařovaných elektrotvarovkou d 32 x 3,0 mm</t>
  </si>
  <si>
    <t>28613109-R01</t>
  </si>
  <si>
    <t>potrubí vodovodní jednovrstvé PE100 RC PN 16 SDR11 25x2,3mm</t>
  </si>
  <si>
    <t>"Rozvod vody k napáječce" 24,5</t>
  </si>
  <si>
    <t>871263121</t>
  </si>
  <si>
    <t>Montáž kanalizačního potrubí z PVC těsněné gumovým kroužkem otevřený výkop sklon do 20 % DN 110</t>
  </si>
  <si>
    <t>28611113</t>
  </si>
  <si>
    <t>trubka kanalizační PVC DN 110x1000mm SN4</t>
  </si>
  <si>
    <t>"Dešťová kanalizace" 1</t>
  </si>
  <si>
    <t>871273121</t>
  </si>
  <si>
    <t>Montáž kanalizačního potrubí z PVC těsněné gumovým kroužkem otevřený výkop sklon do 20 % DN 125</t>
  </si>
  <si>
    <t>28611126</t>
  </si>
  <si>
    <t>trubka kanalizační PVC DN 125x1000mm SN4</t>
  </si>
  <si>
    <t>"Dešťová kanalizace - svislé napojení dešťových svodů" 6,5</t>
  </si>
  <si>
    <t>871313121</t>
  </si>
  <si>
    <t>Montáž kanalizačního potrubí hladkého plnostěnného SN 8 z PVC-U DN 160</t>
  </si>
  <si>
    <t>28611164</t>
  </si>
  <si>
    <t>trubka kanalizační PVC-U plnostěnná jednovrstvá DN 160x1000mm SN8</t>
  </si>
  <si>
    <t>"Dešťová kanalizace" 24</t>
  </si>
  <si>
    <t>871353121</t>
  </si>
  <si>
    <t>Montáž kanalizačního potrubí hladkého plnostěnného SN 8 z PVC-U DN 200</t>
  </si>
  <si>
    <t>28611167</t>
  </si>
  <si>
    <t>trubka kanalizační PVC-U plnostěnná jednovrstvá DN 200x1000mm SN8</t>
  </si>
  <si>
    <t>"Jednotná kanalizace" 41</t>
  </si>
  <si>
    <t>"Dešťová kanalizace" 7,5</t>
  </si>
  <si>
    <t>871363121</t>
  </si>
  <si>
    <t>Montáž kanalizačního potrubí hladkého plnostěnného SN 8 z PVC-U DN 250</t>
  </si>
  <si>
    <t>28611152</t>
  </si>
  <si>
    <t>trubka kanalizační PVC-U plnostěnná jednovrstvá DN 250x1000mm SN8</t>
  </si>
  <si>
    <t>"Jednotná kanalizace" 14</t>
  </si>
  <si>
    <t>877161101</t>
  </si>
  <si>
    <t>Montáž elektrospojek na vodovodním potrubí z PE trub d 32</t>
  </si>
  <si>
    <t>28653072-R01</t>
  </si>
  <si>
    <t>elektropřechodka PE/mosaz pro vodovodní potrubí PN16 vnější závit 25-3/4"</t>
  </si>
  <si>
    <t>"Rozvod vody k napáječce" 1</t>
  </si>
  <si>
    <t>877161110</t>
  </si>
  <si>
    <t>Montáž elektrokolen 45° na vodovodním potrubí z PE trub d 32</t>
  </si>
  <si>
    <t>28615009-R</t>
  </si>
  <si>
    <t>elektrokoleno 45° PE 100 PN16 D 25mm</t>
  </si>
  <si>
    <t>877161112</t>
  </si>
  <si>
    <t>Montáž elektrokolen 90° na vodovodním potrubí z PE trub d 32</t>
  </si>
  <si>
    <t>28653051</t>
  </si>
  <si>
    <t>elektrokoleno 90° PE 100 D 25mm</t>
  </si>
  <si>
    <t>"Rozvod vody k napáječce" 4</t>
  </si>
  <si>
    <t>877161113</t>
  </si>
  <si>
    <t>Montáž elektro T-kusů na vodovodním potrubí z PE trub d 32</t>
  </si>
  <si>
    <t>28615011-R01</t>
  </si>
  <si>
    <t>elektrotvarovka T-kus rovnoramenný PE 100 PN16 D 25mm</t>
  </si>
  <si>
    <t>877260342-R01</t>
  </si>
  <si>
    <t>Montáž lapačů střešních splavenin na kanalizačním potrubí z PP nebo tvrdého PVC trub hladkých plnostěnných DN 125</t>
  </si>
  <si>
    <t>56231163-R01</t>
  </si>
  <si>
    <t>lapač střešních splavenin DN110/125 s pohledovými díly z litiny, s kloubem na odtoku, s košem pro zachytávání nečistot, nezámrzná ZU - suchá klapka, s čistícím víkem, pro dešťové svody Ø 75 -120mm, max. Ø 140 mm</t>
  </si>
  <si>
    <t>877260310</t>
  </si>
  <si>
    <t>Montáž kolen na kanalizačním potrubí z PP nebo tvrdého PVC trub hladkých plnostěnných DN 100</t>
  </si>
  <si>
    <t>28611584</t>
  </si>
  <si>
    <t>zátka kanalizace plastové KG DN 100</t>
  </si>
  <si>
    <t>"vypouštěcí šachta rozvodu vody" 1</t>
  </si>
  <si>
    <t>877310310</t>
  </si>
  <si>
    <t>Montáž kolen na kanalizačním potrubí z PP nebo tvrdého PVC trub hladkých plnostěnných DN 150</t>
  </si>
  <si>
    <t>28611360</t>
  </si>
  <si>
    <t>koleno kanalizace PVC KG 160x30°</t>
  </si>
  <si>
    <t>"Dešťová kanalizace" 4</t>
  </si>
  <si>
    <t>28611361</t>
  </si>
  <si>
    <t>koleno kanalizační PVC KG 160x45°</t>
  </si>
  <si>
    <t>"Dešťová kanalizace" 10</t>
  </si>
  <si>
    <t>28611506</t>
  </si>
  <si>
    <t>redukce kanalizační PVC 160/125</t>
  </si>
  <si>
    <t>877310320</t>
  </si>
  <si>
    <t>Montáž odboček na kanalizačním potrubí z PP nebo tvrdého PVC trub hladkých plnostěnných DN 150</t>
  </si>
  <si>
    <t>28611912</t>
  </si>
  <si>
    <t>odbočka kanalizační plastová s hrdlem KG 160/110/45°</t>
  </si>
  <si>
    <t>28611392</t>
  </si>
  <si>
    <t>odbočka kanalizační plastová s hrdlem KG 160/160/45°</t>
  </si>
  <si>
    <t>"Dešťová kanalizace" 2</t>
  </si>
  <si>
    <t>877350320</t>
  </si>
  <si>
    <t>Montáž odboček na kanalizačním potrubí z PP nebo tvrdého PVC trub hladkých plnostěnných DN 200</t>
  </si>
  <si>
    <t>28611396</t>
  </si>
  <si>
    <t>odbočka kanalizační plastová s hrdlem KG 200/200/45°</t>
  </si>
  <si>
    <t>"Jednotná kanalizace" 2</t>
  </si>
  <si>
    <t>877360310</t>
  </si>
  <si>
    <t>Montáž kolen na kanalizačním potrubí z PP nebo tvrdého PVC trub hladkých plnostěnných DN 250</t>
  </si>
  <si>
    <t>28611370</t>
  </si>
  <si>
    <t>koleno kanalizační PVC KG 250x30°</t>
  </si>
  <si>
    <t>"Jednotná kanalizace" 1</t>
  </si>
  <si>
    <t>877360320</t>
  </si>
  <si>
    <t>Montáž odboček na kanalizačním potrubí z PP nebo tvrdého PVC trub hladkých plnostěnných DN 250</t>
  </si>
  <si>
    <t>28611399</t>
  </si>
  <si>
    <t>odbočka kanalizační plastová s hrdlem KG 250/160/45°</t>
  </si>
  <si>
    <t>894411111</t>
  </si>
  <si>
    <t>Zřízení šachet kanalizačních z betonových dílců na potrubí DN do 200 dno beton tř. C 25/30</t>
  </si>
  <si>
    <t>894411121</t>
  </si>
  <si>
    <t>Zřízení šachet kanalizačních z betonových dílců na potrubí DN přes 200 do 300 dno beton tř. C 25/30</t>
  </si>
  <si>
    <t>894118001</t>
  </si>
  <si>
    <t>Příplatek ZKD 0,60 m výšky vstupu na potrubí</t>
  </si>
  <si>
    <t>59224083</t>
  </si>
  <si>
    <t>dno betonové šachtové DN 1000 100x50x15cm kyneta 1/1 výtok 15-25cm</t>
  </si>
  <si>
    <t>59224064</t>
  </si>
  <si>
    <t>dno betonové šachtové DN 1000 100x50x15cm výtok 25cm</t>
  </si>
  <si>
    <t>59224312</t>
  </si>
  <si>
    <t>konus betonové šachty DN 1000 kanalizační 100x62,5x60cm tl stěny 12 stupadla poplastovaná</t>
  </si>
  <si>
    <t>59224595</t>
  </si>
  <si>
    <t>skruž betonové šachty DN 1000 kanalizační 100x25x12cm, se stupadly</t>
  </si>
  <si>
    <t>59224596</t>
  </si>
  <si>
    <t>skruž betonové šachty DN 1000 kanalizační 100x50x12cm, se stupadly</t>
  </si>
  <si>
    <t>59224597</t>
  </si>
  <si>
    <t>skruž betonové šachty DN 1000 kanalizační 100x100x12cm, se stupadly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</si>
  <si>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</si>
  <si>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</si>
  <si>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</si>
  <si>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</si>
  <si>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</si>
  <si>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</si>
  <si>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59224348</t>
  </si>
  <si>
    <t>těsnění elastomerové pro spojení šachetních dílů DN 1000</t>
  </si>
  <si>
    <t>894812001-R01</t>
  </si>
  <si>
    <t>Revizní a čistící šachta z PP šachtové dno DN 400/100 přímý tok</t>
  </si>
  <si>
    <t>"Vypouštěcí šachta rozvodu vody k napáječce" 1</t>
  </si>
  <si>
    <t>894812032</t>
  </si>
  <si>
    <t>Revizní a čistící šachta z PP DN 400 šachtová roura korugovaná bez hrdla světlé hloubky 1500 mm</t>
  </si>
  <si>
    <t>894812041</t>
  </si>
  <si>
    <t>Příplatek k rourám revizní a čistící šachty z PP DN 400 za uříznutí šachtové roury</t>
  </si>
  <si>
    <t>894812063</t>
  </si>
  <si>
    <t>Revizní a čistící šachta z PP DN 400 poklop litinový plný do teleskopické trubky pro třídu zatížení D400</t>
  </si>
  <si>
    <t>894812141</t>
  </si>
  <si>
    <t>Revizní a čistící šachta z PP DN 315 šachtová roura teleskopická světlé hloubky 375 mm</t>
  </si>
  <si>
    <t>89481261-R01</t>
  </si>
  <si>
    <t>Vyříznutí a utěsnění otvoru ve stěně šachty D 25</t>
  </si>
  <si>
    <t>"Vypouštěcí šachta rozvodu vody k napáječce" 2</t>
  </si>
  <si>
    <t>722232062</t>
  </si>
  <si>
    <t>Kohout kulový přímý G 3/4" PN 42 do 185°C vnitřní závit s vypouštěním</t>
  </si>
  <si>
    <t>895941302</t>
  </si>
  <si>
    <t>Osazení vpusti uliční DN 450 z betonových dílců dno s kalištěm</t>
  </si>
  <si>
    <t>59224495-R01</t>
  </si>
  <si>
    <t>vpusť uliční DN 450 dno bez výtoku - kalník 450/300/2a</t>
  </si>
  <si>
    <t>895941314</t>
  </si>
  <si>
    <t>Osazení vpusti uliční DN 450 z betonových dílců skruž horní 570 mm</t>
  </si>
  <si>
    <t>59223858</t>
  </si>
  <si>
    <t>skruž betonová horní pro uliční vpusť 450/570/5d</t>
  </si>
  <si>
    <t>895941331</t>
  </si>
  <si>
    <t>Osazení vpusti uliční DN 450 z betonových dílců skruž průběžná s výtokem</t>
  </si>
  <si>
    <t>59224492</t>
  </si>
  <si>
    <t>skruž betonová s odtokem 200mm PVC pro uliční vpusť 450/450/3d PVC 200</t>
  </si>
  <si>
    <t>89594135-R01</t>
  </si>
  <si>
    <t>Osazení vpusti uliční DN 450 z betonových dílců vyrovnávací prstenec pro čtvercovou vtokovou mříž</t>
  </si>
  <si>
    <t>59223864-R01</t>
  </si>
  <si>
    <t>prstenec pro uliční vpusť vyrovnávací betonový 450/60/10a</t>
  </si>
  <si>
    <t>28661789-R01</t>
  </si>
  <si>
    <t>koš kalový ocelový pro uliční vpusť vč. madla</t>
  </si>
  <si>
    <t>899104112</t>
  </si>
  <si>
    <t>Osazení poklopů litinových, ocelových nebo železobetonových včetně rámů pro třídu zatížení D400, E600</t>
  </si>
  <si>
    <t>59224660</t>
  </si>
  <si>
    <t>poklop šachtový betonový, litinový rám 785(610)x160mm D400 bez odvětrání</t>
  </si>
  <si>
    <t>"Jednotná kanalizace" 3</t>
  </si>
  <si>
    <t>899204112</t>
  </si>
  <si>
    <t>Osazení mříží litinových včetně rámů a košů na bahno pro třídu zatížení D400, E600</t>
  </si>
  <si>
    <t>552423-R01</t>
  </si>
  <si>
    <t>mříž litinová D 400 na uliční vpust - 500x500</t>
  </si>
  <si>
    <t>899721111</t>
  </si>
  <si>
    <t>Signalizační vodič DN do 150 mm na potrubí - CY 4</t>
  </si>
  <si>
    <t>"Rozvod vody k napáječce" 26</t>
  </si>
  <si>
    <t>899722113</t>
  </si>
  <si>
    <t>Krytí potrubí z plastů výstražnou fólií z PVC přes 25 do 34cm</t>
  </si>
  <si>
    <t>"Rozvod vody k napáječce" 23</t>
  </si>
  <si>
    <t>892271111</t>
  </si>
  <si>
    <t>Tlaková zkouška vodou potrubí DN 100 nebo 125</t>
  </si>
  <si>
    <t>892351111</t>
  </si>
  <si>
    <t>Tlaková zkouška vodou potrubí DN 150 nebo 200</t>
  </si>
  <si>
    <t>"Dešťová kanalizace" 31,5</t>
  </si>
  <si>
    <t>892381111</t>
  </si>
  <si>
    <t>Tlaková zkouška vodou potrubí DN 250, DN 300 nebo 350</t>
  </si>
  <si>
    <t>892233122</t>
  </si>
  <si>
    <t>Proplach a dezinfekce vodovodního potrubí DN od 40 do 70</t>
  </si>
  <si>
    <t>892241111</t>
  </si>
  <si>
    <t>Tlaková zkouška vodou potrubí DN do 80</t>
  </si>
  <si>
    <t>87923-R01</t>
  </si>
  <si>
    <t>Napojení navržené jednotné kanalizace PVC DN 250 na stávající jednotnou kanalizaci DN 400 - do skruže stávající kanalizační šachty SŠ1, včetně utěsnění prostupu</t>
  </si>
  <si>
    <t>87923-R02</t>
  </si>
  <si>
    <t>Napojení kanalizačního svodu splaškové kanalizace PVC DN 150 z objektu na navrženou jednotnou kanalizaci</t>
  </si>
  <si>
    <t>87923-R03</t>
  </si>
  <si>
    <t>Napojení dešťové kanalizace PVC DN 150 do dna navržené kanalizační šachty</t>
  </si>
  <si>
    <t>87923-R04</t>
  </si>
  <si>
    <t>Napojení dešťové kanalizace PVC DN 200 do skruže navržené a stávající kanalizační šachty jednotné kanalizace, včetně utěsnění prostupu</t>
  </si>
  <si>
    <t>87923-R05</t>
  </si>
  <si>
    <t>Napojení dešťového svodu na dešťovou kanalizaci</t>
  </si>
  <si>
    <t>87923-R06</t>
  </si>
  <si>
    <t>Napojení uliční vpusti na dešťovou kanalizaci</t>
  </si>
  <si>
    <t>87923-R07</t>
  </si>
  <si>
    <t>Napojení vypouštěcí šachty rozvodu vody na dešťovou kanalizaci</t>
  </si>
  <si>
    <t>87923-R08</t>
  </si>
  <si>
    <t>Zrušení napojení stávající splaškové a dešťové kanalizace do stávající jednotné kanalizace DN 400 zabetonováním vtoku (v několika místech) - bude upřesněno při realizaci stavby</t>
  </si>
  <si>
    <t>87923-R09</t>
  </si>
  <si>
    <t>Napojení rozvodu vody k napáječce na navržený rozvod vody vedený z objektu</t>
  </si>
  <si>
    <t>87923-R10</t>
  </si>
  <si>
    <t>Napojení rozvodu vody na stávající napáječku</t>
  </si>
  <si>
    <t>113107523</t>
  </si>
  <si>
    <t>Odstranění podkladu z kameniva drceného tl přes 200 do 300 mm při překopech strojně pl přes 15 m2</t>
  </si>
  <si>
    <t>919731112-R01</t>
  </si>
  <si>
    <t>Zarovnání styčné plochy podkladu nebo krytu z betonu tl do 150 mm - vyříznutý otvor v betonovém silničním panelu</t>
  </si>
  <si>
    <t>919735123-R01</t>
  </si>
  <si>
    <t>Vyříznutí otvoru průměr 800 mm ve stávajícím betonovém silničním panelu pro poklop kanalizační šachty jednotné kanalizace hl přes 100 do 150 mm</t>
  </si>
  <si>
    <t>997221571</t>
  </si>
  <si>
    <t>Vodorovná doprava vybouraných hmot do 1 km</t>
  </si>
  <si>
    <t>997221579</t>
  </si>
  <si>
    <t>Příplatek ZKD 1 km u vodorovné dopravy vybouraných hmot</t>
  </si>
  <si>
    <t>"dalších 20 km" 20*31,218</t>
  </si>
  <si>
    <t>997221612</t>
  </si>
  <si>
    <t>Nakládání vybouraných hmot na dopravní prostředky pro vodorovnou dopravu</t>
  </si>
  <si>
    <t>997221873</t>
  </si>
  <si>
    <t>Poplatek za uložení na recyklační skládce (skládkovné) stavebního odpadu zeminy a kamení zatříděného do Katalogu odpadů pod kódem 17 05 04 - skládka Bohuslavice</t>
  </si>
  <si>
    <t>998225111</t>
  </si>
  <si>
    <t>Přesun hmot pro pozemní komunikace s krytem z kamene, monolitickým betonovým nebo živičným</t>
  </si>
  <si>
    <t>998276101</t>
  </si>
  <si>
    <t>Přesun hmot pro trubní vedení z trub z plastických hmot otevřený výkop</t>
  </si>
  <si>
    <t>Ostatní - vytýčení stávajícíh sítí, zaměření</t>
  </si>
  <si>
    <t>HZS4221</t>
  </si>
  <si>
    <t>Geodetické zaměření skutečného provedení</t>
  </si>
  <si>
    <t>HZS4231</t>
  </si>
  <si>
    <t>Vytýčení stávajících podzemních sítí</t>
  </si>
  <si>
    <t>9 - Vedlejší náklady - 1.etapa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</si>
  <si>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</si>
  <si>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</si>
  <si>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</si>
  <si>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</si>
  <si>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</si>
  <si>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</si>
  <si>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</si>
  <si>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</si>
  <si>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</si>
  <si>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</si>
  <si>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</si>
  <si>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</si>
  <si>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</si>
  <si>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</si>
  <si>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</si>
  <si>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</si>
  <si>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-961614231</t>
  </si>
  <si>
    <t>VRN2</t>
  </si>
  <si>
    <t>Příprava staveniště</t>
  </si>
  <si>
    <t>020001000</t>
  </si>
  <si>
    <t>-1835487040</t>
  </si>
  <si>
    <t>VRN3</t>
  </si>
  <si>
    <t>Zařízení staveniště</t>
  </si>
  <si>
    <t>030001000</t>
  </si>
  <si>
    <t>1001892687</t>
  </si>
  <si>
    <t>VRN4</t>
  </si>
  <si>
    <t>Inženýrská činnost</t>
  </si>
  <si>
    <t>040001000</t>
  </si>
  <si>
    <t>-1104217764</t>
  </si>
  <si>
    <t>VRN5</t>
  </si>
  <si>
    <t>Finanční náklady</t>
  </si>
  <si>
    <t>050001000</t>
  </si>
  <si>
    <t>-1320918021</t>
  </si>
  <si>
    <t>VRN6</t>
  </si>
  <si>
    <t>Územní vlivy</t>
  </si>
  <si>
    <t>060001000</t>
  </si>
  <si>
    <t>-934125400</t>
  </si>
  <si>
    <t>VRN7</t>
  </si>
  <si>
    <t>Provozní vlivy</t>
  </si>
  <si>
    <t>070001000</t>
  </si>
  <si>
    <t>39635467</t>
  </si>
  <si>
    <t>VRN8</t>
  </si>
  <si>
    <t>Přesun stavebních kapacit</t>
  </si>
  <si>
    <t>080001000</t>
  </si>
  <si>
    <t>Další náklady na pracovníky</t>
  </si>
  <si>
    <t>1768040213</t>
  </si>
  <si>
    <t>VRN9</t>
  </si>
  <si>
    <t>Ostatní náklady</t>
  </si>
  <si>
    <t>090001000</t>
  </si>
  <si>
    <t>-1278105363</t>
  </si>
  <si>
    <t>SEZNAM FIGUR</t>
  </si>
  <si>
    <t>Výměra</t>
  </si>
  <si>
    <t xml:space="preserve"> 11</t>
  </si>
  <si>
    <t>Použití figury:</t>
  </si>
  <si>
    <t>plocha stávajících vnějších omítek stěn</t>
  </si>
  <si>
    <t>plocha stávajících ploch vnějších soklů</t>
  </si>
  <si>
    <t>Příslušenství VT - Hadice VT 10m 315bar, včetně rychlospojky  VT hadice, pistole a trysky, připojovací hadice vody, nástavec 1050mm</t>
  </si>
  <si>
    <t>vysokotlaký rozvod vody z ušlechtilé oceli D 16 od stávajícího čističe, včetně upevnění potrubí pomocí vysokotlakých objímek k chovným boxům a ke stěnám,</t>
  </si>
  <si>
    <t>Vpusť podlahová  se svislým odtokem DN 110 mřížka nerez 115x115, třída zatížení max 300kg, s vodní zápach. uzávěrkou v. 50mm, s PVC izolační soupravou s prodlužovacím nástavcem 80mm/d100mm - VP2</t>
  </si>
  <si>
    <t>Vpusť podlahová se svislým odtokem DN 110 s litinovým rámem a mříží, třída zatížení max. 1,5t, s vodní zápach. uzávěrkou v. 50mm, s PVC izolační soupravou a s prodlužovacím nástavcem 80mm/d100mm- VP1</t>
  </si>
  <si>
    <t>Kombinovaný rozdělovač/sběrač RS rozdělovač, MODUL 100, PN 6, Tmax=105°C, l=2250mm, m=61,8kg</t>
  </si>
  <si>
    <t xml:space="preserve">Odstředivý odkalovač s magnetickou vložkou 3/4“ SET s kulovým kohoutem a šroubením </t>
  </si>
  <si>
    <t>DHEC smršť. víko 2400 125-140/60-76</t>
  </si>
  <si>
    <t>Závěsový, montážní, spojovací a těsnící materiál. Plechové potrubí bude uloženo na závěsy, hadice budou na potrubí připevněny plastovou šedou samolepící spojovací páskou, izolace budou kryty stříbrnou AL samolepící páskou. Potru</t>
  </si>
  <si>
    <t xml:space="preserve">UV žárovka 300W </t>
  </si>
  <si>
    <t>Vyvažovací ventil Bez vypouštění Vnitřní závit. Závity dle ISO 228. Délka závitů dle ISO 7/1. PN 25 DN15</t>
  </si>
  <si>
    <t>DN50 - Kulový kohout s vnitřními závity, plnoprůtokový s ovládací páčkou - červená, niklovaný. závity ISO 228 max. 35 bar (1" - 2") max. 185 °C</t>
  </si>
  <si>
    <t>DN32 - Kulový kohout s vnitřními závity, plnoprůtokový s ovládací páčkou - červená, niklovaný. závity ISO 228 max. 35 bar (1" - 2") max. 185 °C</t>
  </si>
  <si>
    <t>DN20 - Kulový kohout s vnitřními závity, plnoprůtokový s ovládací páčkou - červená, niklovaný. závity ISO 228 max. 42 bar (3/8" - 3/4") max. 185 °C</t>
  </si>
  <si>
    <t>DN25 - Kulový kohout s vnitřními závity, plnoprůtokový s ovládací páčkou - červená, niklovaný. závity ISO 228 max. 35 bar (1" - 2") max. 185 °C</t>
  </si>
  <si>
    <t>DN50 - Trubky ocelové závitové  ČSN 42 5710</t>
  </si>
  <si>
    <t>DN32 - Trubky ocelové závitové  ČSN 42 5710</t>
  </si>
  <si>
    <t>DN20 - Trubky ocelové závitové  ČSN 42 5710</t>
  </si>
  <si>
    <t>DN15 - Trubky ocelové závitové  ČSN 42 5710</t>
  </si>
  <si>
    <t>d15x1 - Trubky měděné  certifikace : dle ISO 9001, vyrobeno dle harmonizované evropské normy EN 1057 použití : rozvody pitné vody, vytápění, plynů, olejů, solární vytápění, atd. provedení : polotvrdé R250 / 5m /, tvrdé R290 / 5m /</t>
  </si>
  <si>
    <t>d18x1 - Trubky měděné  certifikace : dle ISO 9001, vyrobeno dle harmonizované evropské normy EN 1057 použití : rozvody pitné vody, vytápění, plynů, olejů, solární vytápění, atd. provedení : polotvrdé R250 / 5m /, tvrdé R290 / 5m /</t>
  </si>
  <si>
    <t>vnější průměr potrubí 60,5 mm (DN50) - Izolace UT potrubí Pouzdro z minerální vlny s Al folií Tw=60°C Ti=18°C ƛt=50 w/mK tloušťka 30 mm</t>
  </si>
  <si>
    <t>vnější průměr potrubí 42,25 mm (DN32) - Izolace UT potrubí Pouzdro z minerální vlny s Al folií Tw=60°C Ti=18°C ƛt=50 w/mK tloušťka 30 mm</t>
  </si>
  <si>
    <t>vnější průměr potrubí 26,75 mm (DN20) - Izolace UT potrubí Pouzdro z minerální vlny s Al folií Tw=60°C Ti=18°C ƛt=50 w/mK tloušťka 30 mm</t>
  </si>
  <si>
    <t>vnější průměr potrubí 18 mm (d18x1) - Izolace UT potrubí polyetylen, do 100°C  tloušťka 9 mm</t>
  </si>
  <si>
    <t>vnější průměr potrubí 15 mm (d15x1) - Izolace UT potrubí polyetylen, do 100°C  tloušťka 9 mm</t>
  </si>
  <si>
    <t>Regulátor tlakové diference DN 40</t>
  </si>
  <si>
    <t>Regulátor tlakové diference DN 15</t>
  </si>
  <si>
    <t>Trubka 12m 76,1*3,2/140 IPS, Předizolovaný potrubní systém splňuje požadavky nařízení vlády č.163/2002 Sb., ve znění nařízení vlády č.312/2005 Sb. a je vyráběn a zkoušen dle ČSN EN 253, ČSN EN 448 a ČSN EN 488.</t>
  </si>
  <si>
    <t>DN65 - Trubky ocelové závitové  ČSN 42 5710</t>
  </si>
  <si>
    <t>vnější průměr potrubí 76 mm (DN65) - Izolace UT potrubí minerální vlákno se speciální povrchovou úpravou AL se skleněnou mřížkou , tloušťka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</si>
</sst>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35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/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0" fontId="8" fillId="0" borderId="3" xfId="0" applyFont="1" applyBorder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24" fillId="3" borderId="14" xfId="0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4" fillId="3" borderId="19" xfId="0" applyFont="1" applyFill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>
      <selection activeCell="AI17" sqref="AI1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 x14ac:dyDescent="0.2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ht="24.95" customHeight="1" x14ac:dyDescent="0.2">
      <c r="B4" s="20"/>
      <c r="D4" s="21" t="s">
        <v>10</v>
      </c>
      <c r="AR4" s="20"/>
      <c r="AS4" s="61" t="s">
        <v>11</v>
      </c>
      <c r="BE4" s="62" t="s">
        <v>12</v>
      </c>
      <c r="BS4" s="17" t="s">
        <v>13</v>
      </c>
    </row>
    <row r="5" spans="1:74" ht="12" customHeight="1" x14ac:dyDescent="0.2">
      <c r="B5" s="20"/>
      <c r="D5" s="22" t="s">
        <v>14</v>
      </c>
      <c r="K5" s="213" t="s">
        <v>15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R5" s="20"/>
      <c r="BE5" s="210" t="s">
        <v>16</v>
      </c>
      <c r="BS5" s="17" t="s">
        <v>6</v>
      </c>
    </row>
    <row r="6" spans="1:74" ht="36.950000000000003" customHeight="1" x14ac:dyDescent="0.2">
      <c r="B6" s="20"/>
      <c r="D6" s="23" t="s">
        <v>17</v>
      </c>
      <c r="K6" s="214" t="s">
        <v>18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R6" s="20"/>
      <c r="BE6" s="211"/>
      <c r="BS6" s="17" t="s">
        <v>6</v>
      </c>
    </row>
    <row r="7" spans="1:74" ht="12" customHeight="1" x14ac:dyDescent="0.2">
      <c r="B7" s="20"/>
      <c r="D7" s="59" t="s">
        <v>19</v>
      </c>
      <c r="K7" s="63" t="s">
        <v>1</v>
      </c>
      <c r="AK7" s="59" t="s">
        <v>20</v>
      </c>
      <c r="AN7" s="63" t="s">
        <v>1</v>
      </c>
      <c r="AR7" s="20"/>
      <c r="BE7" s="211"/>
      <c r="BS7" s="17" t="s">
        <v>8</v>
      </c>
    </row>
    <row r="8" spans="1:74" ht="12" customHeight="1" x14ac:dyDescent="0.2">
      <c r="B8" s="20"/>
      <c r="D8" s="59" t="s">
        <v>21</v>
      </c>
      <c r="K8" s="63" t="s">
        <v>22</v>
      </c>
      <c r="AK8" s="59" t="s">
        <v>23</v>
      </c>
      <c r="AN8" s="60" t="s">
        <v>24</v>
      </c>
      <c r="AR8" s="20"/>
      <c r="BE8" s="211"/>
      <c r="BS8" s="17" t="s">
        <v>8</v>
      </c>
    </row>
    <row r="9" spans="1:74" ht="14.45" customHeight="1" x14ac:dyDescent="0.2">
      <c r="B9" s="20"/>
      <c r="AR9" s="20"/>
      <c r="BE9" s="211"/>
      <c r="BS9" s="17" t="s">
        <v>8</v>
      </c>
    </row>
    <row r="10" spans="1:74" ht="12" customHeight="1" x14ac:dyDescent="0.2">
      <c r="B10" s="20"/>
      <c r="D10" s="59" t="s">
        <v>25</v>
      </c>
      <c r="AK10" s="59" t="s">
        <v>26</v>
      </c>
      <c r="AN10" s="63" t="s">
        <v>1</v>
      </c>
      <c r="AR10" s="20"/>
      <c r="BE10" s="211"/>
      <c r="BS10" s="17" t="s">
        <v>6</v>
      </c>
    </row>
    <row r="11" spans="1:74" ht="18.399999999999999" customHeight="1" x14ac:dyDescent="0.2">
      <c r="B11" s="20"/>
      <c r="E11" s="63" t="s">
        <v>27</v>
      </c>
      <c r="AK11" s="59" t="s">
        <v>28</v>
      </c>
      <c r="AN11" s="63" t="s">
        <v>1</v>
      </c>
      <c r="AR11" s="20"/>
      <c r="BE11" s="211"/>
      <c r="BS11" s="17" t="s">
        <v>6</v>
      </c>
    </row>
    <row r="12" spans="1:74" ht="6.95" customHeight="1" x14ac:dyDescent="0.2">
      <c r="B12" s="20"/>
      <c r="AR12" s="20"/>
      <c r="BE12" s="211"/>
      <c r="BS12" s="17" t="s">
        <v>8</v>
      </c>
    </row>
    <row r="13" spans="1:74" ht="12" customHeight="1" x14ac:dyDescent="0.2">
      <c r="B13" s="20"/>
      <c r="D13" s="59" t="s">
        <v>29</v>
      </c>
      <c r="AK13" s="59" t="s">
        <v>26</v>
      </c>
      <c r="AN13" s="58" t="s">
        <v>30</v>
      </c>
      <c r="AR13" s="20"/>
      <c r="BE13" s="211"/>
      <c r="BS13" s="17" t="s">
        <v>8</v>
      </c>
    </row>
    <row r="14" spans="1:74" ht="12.75" x14ac:dyDescent="0.2">
      <c r="B14" s="20"/>
      <c r="E14" s="215" t="s">
        <v>30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59" t="s">
        <v>28</v>
      </c>
      <c r="AN14" s="58" t="s">
        <v>30</v>
      </c>
      <c r="AR14" s="20"/>
      <c r="BE14" s="211"/>
      <c r="BS14" s="17" t="s">
        <v>8</v>
      </c>
    </row>
    <row r="15" spans="1:74" ht="6.95" customHeight="1" x14ac:dyDescent="0.2">
      <c r="B15" s="20"/>
      <c r="AR15" s="20"/>
      <c r="BE15" s="211"/>
      <c r="BS15" s="17" t="s">
        <v>3</v>
      </c>
    </row>
    <row r="16" spans="1:74" ht="12" customHeight="1" x14ac:dyDescent="0.2">
      <c r="B16" s="20"/>
      <c r="D16" s="59" t="s">
        <v>31</v>
      </c>
      <c r="AK16" s="59" t="s">
        <v>26</v>
      </c>
      <c r="AN16" s="63" t="s">
        <v>1</v>
      </c>
      <c r="AR16" s="20"/>
      <c r="BE16" s="211"/>
      <c r="BS16" s="17" t="s">
        <v>3</v>
      </c>
    </row>
    <row r="17" spans="2:71" ht="18.399999999999999" customHeight="1" x14ac:dyDescent="0.2">
      <c r="B17" s="20"/>
      <c r="E17" s="63" t="s">
        <v>32</v>
      </c>
      <c r="AK17" s="59" t="s">
        <v>28</v>
      </c>
      <c r="AN17" s="63" t="s">
        <v>1</v>
      </c>
      <c r="AR17" s="20"/>
      <c r="BE17" s="211"/>
      <c r="BS17" s="17" t="s">
        <v>33</v>
      </c>
    </row>
    <row r="18" spans="2:71" ht="6.95" customHeight="1" x14ac:dyDescent="0.2">
      <c r="B18" s="20"/>
      <c r="AR18" s="20"/>
      <c r="BE18" s="211"/>
      <c r="BS18" s="17" t="s">
        <v>8</v>
      </c>
    </row>
    <row r="19" spans="2:71" ht="12" customHeight="1" x14ac:dyDescent="0.2">
      <c r="B19" s="20"/>
      <c r="D19" s="59" t="s">
        <v>34</v>
      </c>
      <c r="AK19" s="59" t="s">
        <v>26</v>
      </c>
      <c r="AN19" s="63" t="s">
        <v>1</v>
      </c>
      <c r="AR19" s="20"/>
      <c r="BE19" s="211"/>
      <c r="BS19" s="17" t="s">
        <v>8</v>
      </c>
    </row>
    <row r="20" spans="2:71" ht="18.399999999999999" customHeight="1" x14ac:dyDescent="0.2">
      <c r="B20" s="20"/>
      <c r="E20" s="63" t="s">
        <v>35</v>
      </c>
      <c r="AK20" s="59" t="s">
        <v>28</v>
      </c>
      <c r="AN20" s="63" t="s">
        <v>1</v>
      </c>
      <c r="AR20" s="20"/>
      <c r="BE20" s="211"/>
      <c r="BS20" s="17" t="s">
        <v>33</v>
      </c>
    </row>
    <row r="21" spans="2:71" ht="6.95" customHeight="1" x14ac:dyDescent="0.2">
      <c r="B21" s="20"/>
      <c r="AR21" s="20"/>
      <c r="BE21" s="211"/>
    </row>
    <row r="22" spans="2:71" ht="12" customHeight="1" x14ac:dyDescent="0.2">
      <c r="B22" s="20"/>
      <c r="D22" s="59" t="s">
        <v>36</v>
      </c>
      <c r="AR22" s="20"/>
      <c r="BE22" s="211"/>
    </row>
    <row r="23" spans="2:71" ht="16.5" customHeight="1" x14ac:dyDescent="0.2">
      <c r="B23" s="20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20"/>
      <c r="BE23" s="211"/>
    </row>
    <row r="24" spans="2:71" ht="6.95" customHeight="1" x14ac:dyDescent="0.2">
      <c r="B24" s="20"/>
      <c r="AR24" s="20"/>
      <c r="BE24" s="211"/>
    </row>
    <row r="25" spans="2:71" ht="6.95" customHeight="1" x14ac:dyDescent="0.2">
      <c r="B25" s="20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R25" s="20"/>
      <c r="BE25" s="211"/>
    </row>
    <row r="26" spans="2:71" s="1" customFormat="1" ht="25.9" customHeight="1" x14ac:dyDescent="0.2">
      <c r="B26" s="24"/>
      <c r="D26" s="65" t="s">
        <v>37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218">
        <f>ROUND(AG94,0)</f>
        <v>0</v>
      </c>
      <c r="AL26" s="219"/>
      <c r="AM26" s="219"/>
      <c r="AN26" s="219"/>
      <c r="AO26" s="219"/>
      <c r="AR26" s="24"/>
      <c r="BE26" s="211"/>
    </row>
    <row r="27" spans="2:71" s="1" customFormat="1" ht="6.95" customHeight="1" x14ac:dyDescent="0.2">
      <c r="B27" s="24"/>
      <c r="AR27" s="24"/>
      <c r="BE27" s="211"/>
    </row>
    <row r="28" spans="2:71" s="1" customFormat="1" ht="12.75" x14ac:dyDescent="0.2">
      <c r="B28" s="24"/>
      <c r="L28" s="220" t="s">
        <v>38</v>
      </c>
      <c r="M28" s="220"/>
      <c r="N28" s="220"/>
      <c r="O28" s="220"/>
      <c r="P28" s="220"/>
      <c r="W28" s="220" t="s">
        <v>39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40</v>
      </c>
      <c r="AL28" s="220"/>
      <c r="AM28" s="220"/>
      <c r="AN28" s="220"/>
      <c r="AO28" s="220"/>
      <c r="AR28" s="24"/>
      <c r="BE28" s="211"/>
    </row>
    <row r="29" spans="2:71" s="2" customFormat="1" ht="14.45" customHeight="1" x14ac:dyDescent="0.2">
      <c r="B29" s="67"/>
      <c r="D29" s="59" t="s">
        <v>41</v>
      </c>
      <c r="F29" s="59" t="s">
        <v>42</v>
      </c>
      <c r="L29" s="205">
        <v>0.21</v>
      </c>
      <c r="M29" s="204"/>
      <c r="N29" s="204"/>
      <c r="O29" s="204"/>
      <c r="P29" s="204"/>
      <c r="W29" s="203">
        <f>ROUND(AZ94, 0)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0)</f>
        <v>0</v>
      </c>
      <c r="AL29" s="204"/>
      <c r="AM29" s="204"/>
      <c r="AN29" s="204"/>
      <c r="AO29" s="204"/>
      <c r="AR29" s="67"/>
      <c r="BE29" s="212"/>
    </row>
    <row r="30" spans="2:71" s="2" customFormat="1" ht="14.45" customHeight="1" x14ac:dyDescent="0.2">
      <c r="B30" s="67"/>
      <c r="F30" s="59" t="s">
        <v>43</v>
      </c>
      <c r="L30" s="205">
        <v>0.12</v>
      </c>
      <c r="M30" s="204"/>
      <c r="N30" s="204"/>
      <c r="O30" s="204"/>
      <c r="P30" s="204"/>
      <c r="W30" s="203">
        <f>ROUND(BA94, 0)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0)</f>
        <v>0</v>
      </c>
      <c r="AL30" s="204"/>
      <c r="AM30" s="204"/>
      <c r="AN30" s="204"/>
      <c r="AO30" s="204"/>
      <c r="AR30" s="67"/>
      <c r="BE30" s="212"/>
    </row>
    <row r="31" spans="2:71" s="2" customFormat="1" ht="14.45" hidden="1" customHeight="1" x14ac:dyDescent="0.2">
      <c r="B31" s="67"/>
      <c r="F31" s="59" t="s">
        <v>44</v>
      </c>
      <c r="L31" s="205">
        <v>0.21</v>
      </c>
      <c r="M31" s="204"/>
      <c r="N31" s="204"/>
      <c r="O31" s="204"/>
      <c r="P31" s="204"/>
      <c r="W31" s="203">
        <f>ROUND(BB94, 0)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67"/>
      <c r="BE31" s="212"/>
    </row>
    <row r="32" spans="2:71" s="2" customFormat="1" ht="14.45" hidden="1" customHeight="1" x14ac:dyDescent="0.2">
      <c r="B32" s="67"/>
      <c r="F32" s="59" t="s">
        <v>45</v>
      </c>
      <c r="L32" s="205">
        <v>0.12</v>
      </c>
      <c r="M32" s="204"/>
      <c r="N32" s="204"/>
      <c r="O32" s="204"/>
      <c r="P32" s="204"/>
      <c r="W32" s="203">
        <f>ROUND(BC94, 0)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67"/>
      <c r="BE32" s="212"/>
    </row>
    <row r="33" spans="2:57" s="2" customFormat="1" ht="14.45" hidden="1" customHeight="1" x14ac:dyDescent="0.2">
      <c r="B33" s="67"/>
      <c r="F33" s="59" t="s">
        <v>46</v>
      </c>
      <c r="L33" s="205">
        <v>0</v>
      </c>
      <c r="M33" s="204"/>
      <c r="N33" s="204"/>
      <c r="O33" s="204"/>
      <c r="P33" s="204"/>
      <c r="W33" s="203">
        <f>ROUND(BD94, 0)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67"/>
      <c r="BE33" s="212"/>
    </row>
    <row r="34" spans="2:57" s="1" customFormat="1" ht="6.95" customHeight="1" x14ac:dyDescent="0.2">
      <c r="B34" s="24"/>
      <c r="AR34" s="24"/>
      <c r="BE34" s="211"/>
    </row>
    <row r="35" spans="2:57" s="1" customFormat="1" ht="25.9" customHeight="1" x14ac:dyDescent="0.2">
      <c r="B35" s="24"/>
      <c r="C35" s="68"/>
      <c r="D35" s="69" t="s">
        <v>47</v>
      </c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1" t="s">
        <v>48</v>
      </c>
      <c r="U35" s="70"/>
      <c r="V35" s="70"/>
      <c r="W35" s="70"/>
      <c r="X35" s="209" t="s">
        <v>49</v>
      </c>
      <c r="Y35" s="207"/>
      <c r="Z35" s="207"/>
      <c r="AA35" s="207"/>
      <c r="AB35" s="207"/>
      <c r="AC35" s="70"/>
      <c r="AD35" s="70"/>
      <c r="AE35" s="70"/>
      <c r="AF35" s="70"/>
      <c r="AG35" s="70"/>
      <c r="AH35" s="70"/>
      <c r="AI35" s="70"/>
      <c r="AJ35" s="70"/>
      <c r="AK35" s="206">
        <f>SUM(AK26:AK33)</f>
        <v>0</v>
      </c>
      <c r="AL35" s="207"/>
      <c r="AM35" s="207"/>
      <c r="AN35" s="207"/>
      <c r="AO35" s="208"/>
      <c r="AP35" s="68"/>
      <c r="AQ35" s="68"/>
      <c r="AR35" s="24"/>
    </row>
    <row r="36" spans="2:57" s="1" customFormat="1" ht="6.95" customHeight="1" x14ac:dyDescent="0.2">
      <c r="B36" s="24"/>
      <c r="AR36" s="24"/>
    </row>
    <row r="37" spans="2:57" s="1" customFormat="1" ht="14.45" customHeight="1" x14ac:dyDescent="0.2">
      <c r="B37" s="24"/>
      <c r="AR37" s="24"/>
    </row>
    <row r="38" spans="2:57" ht="14.45" customHeight="1" x14ac:dyDescent="0.2">
      <c r="B38" s="20"/>
      <c r="AR38" s="20"/>
    </row>
    <row r="39" spans="2:57" ht="14.45" customHeight="1" x14ac:dyDescent="0.2">
      <c r="B39" s="20"/>
      <c r="AR39" s="20"/>
    </row>
    <row r="40" spans="2:57" ht="14.45" customHeight="1" x14ac:dyDescent="0.2">
      <c r="B40" s="20"/>
      <c r="AR40" s="20"/>
    </row>
    <row r="41" spans="2:57" ht="14.45" customHeight="1" x14ac:dyDescent="0.2">
      <c r="B41" s="20"/>
      <c r="AR41" s="20"/>
    </row>
    <row r="42" spans="2:57" ht="14.45" customHeight="1" x14ac:dyDescent="0.2">
      <c r="B42" s="20"/>
      <c r="AR42" s="20"/>
    </row>
    <row r="43" spans="2:57" ht="14.45" customHeight="1" x14ac:dyDescent="0.2">
      <c r="B43" s="20"/>
      <c r="AR43" s="20"/>
    </row>
    <row r="44" spans="2:57" ht="14.45" customHeight="1" x14ac:dyDescent="0.2">
      <c r="B44" s="20"/>
      <c r="AR44" s="20"/>
    </row>
    <row r="45" spans="2:57" ht="14.45" customHeight="1" x14ac:dyDescent="0.2">
      <c r="B45" s="20"/>
      <c r="AR45" s="20"/>
    </row>
    <row r="46" spans="2:57" ht="14.45" customHeight="1" x14ac:dyDescent="0.2">
      <c r="B46" s="20"/>
      <c r="AR46" s="20"/>
    </row>
    <row r="47" spans="2:57" ht="14.45" customHeight="1" x14ac:dyDescent="0.2">
      <c r="B47" s="20"/>
      <c r="AR47" s="20"/>
    </row>
    <row r="48" spans="2:57" ht="14.45" customHeight="1" x14ac:dyDescent="0.2">
      <c r="B48" s="20"/>
      <c r="AR48" s="20"/>
    </row>
    <row r="49" spans="2:44" s="1" customFormat="1" ht="14.45" customHeight="1" x14ac:dyDescent="0.2">
      <c r="B49" s="24"/>
      <c r="D49" s="72" t="s">
        <v>50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2" t="s">
        <v>51</v>
      </c>
      <c r="AI49" s="73"/>
      <c r="AJ49" s="73"/>
      <c r="AK49" s="73"/>
      <c r="AL49" s="73"/>
      <c r="AM49" s="73"/>
      <c r="AN49" s="73"/>
      <c r="AO49" s="73"/>
      <c r="AR49" s="24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75" x14ac:dyDescent="0.2">
      <c r="B60" s="24"/>
      <c r="D60" s="74" t="s">
        <v>52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74" t="s">
        <v>53</v>
      </c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74" t="s">
        <v>52</v>
      </c>
      <c r="AI60" s="66"/>
      <c r="AJ60" s="66"/>
      <c r="AK60" s="66"/>
      <c r="AL60" s="66"/>
      <c r="AM60" s="74" t="s">
        <v>53</v>
      </c>
      <c r="AN60" s="66"/>
      <c r="AO60" s="66"/>
      <c r="AR60" s="24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2.75" x14ac:dyDescent="0.2">
      <c r="B64" s="24"/>
      <c r="D64" s="72" t="s">
        <v>54</v>
      </c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2" t="s">
        <v>55</v>
      </c>
      <c r="AI64" s="73"/>
      <c r="AJ64" s="73"/>
      <c r="AK64" s="73"/>
      <c r="AL64" s="73"/>
      <c r="AM64" s="73"/>
      <c r="AN64" s="73"/>
      <c r="AO64" s="73"/>
      <c r="AR64" s="24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75" x14ac:dyDescent="0.2">
      <c r="B75" s="24"/>
      <c r="D75" s="74" t="s">
        <v>52</v>
      </c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74" t="s">
        <v>53</v>
      </c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74" t="s">
        <v>52</v>
      </c>
      <c r="AI75" s="66"/>
      <c r="AJ75" s="66"/>
      <c r="AK75" s="66"/>
      <c r="AL75" s="66"/>
      <c r="AM75" s="74" t="s">
        <v>53</v>
      </c>
      <c r="AN75" s="66"/>
      <c r="AO75" s="66"/>
      <c r="AR75" s="24"/>
    </row>
    <row r="76" spans="2:44" s="1" customFormat="1" x14ac:dyDescent="0.2">
      <c r="B76" s="24"/>
      <c r="AR76" s="24"/>
    </row>
    <row r="77" spans="2:44" s="1" customFormat="1" ht="6.9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4"/>
    </row>
    <row r="81" spans="1:91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24"/>
    </row>
    <row r="82" spans="1:91" s="1" customFormat="1" ht="24.95" customHeight="1" x14ac:dyDescent="0.2">
      <c r="B82" s="24"/>
      <c r="C82" s="21" t="s">
        <v>56</v>
      </c>
      <c r="AR82" s="24"/>
    </row>
    <row r="83" spans="1:91" s="1" customFormat="1" ht="6.95" customHeight="1" x14ac:dyDescent="0.2">
      <c r="B83" s="24"/>
      <c r="AR83" s="24"/>
    </row>
    <row r="84" spans="1:91" s="3" customFormat="1" ht="12" customHeight="1" x14ac:dyDescent="0.2">
      <c r="B84" s="77"/>
      <c r="C84" s="59" t="s">
        <v>14</v>
      </c>
      <c r="L84" s="3" t="str">
        <f>K5</f>
        <v>Projektis319</v>
      </c>
      <c r="AR84" s="77"/>
    </row>
    <row r="85" spans="1:91" s="4" customFormat="1" ht="36.950000000000003" customHeight="1" x14ac:dyDescent="0.2">
      <c r="B85" s="78"/>
      <c r="C85" s="79" t="s">
        <v>17</v>
      </c>
      <c r="L85" s="224" t="str">
        <f>K6</f>
        <v>Rek. pavilonu nosorožců 3, ZOO Dvůr Králové - 1.etapa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R85" s="78"/>
    </row>
    <row r="86" spans="1:91" s="1" customFormat="1" ht="6.95" customHeight="1" x14ac:dyDescent="0.2">
      <c r="B86" s="24"/>
      <c r="AR86" s="24"/>
    </row>
    <row r="87" spans="1:91" s="1" customFormat="1" ht="12" customHeight="1" x14ac:dyDescent="0.2">
      <c r="B87" s="24"/>
      <c r="C87" s="59" t="s">
        <v>21</v>
      </c>
      <c r="L87" s="80" t="str">
        <f>IF(K8="","",K8)</f>
        <v>Dvůr Králové nad Labem</v>
      </c>
      <c r="AI87" s="59" t="s">
        <v>23</v>
      </c>
      <c r="AM87" s="226" t="str">
        <f>IF(AN8= "","",AN8)</f>
        <v>19. 3. 2024</v>
      </c>
      <c r="AN87" s="226"/>
      <c r="AR87" s="24"/>
    </row>
    <row r="88" spans="1:91" s="1" customFormat="1" ht="6.95" customHeight="1" x14ac:dyDescent="0.2">
      <c r="B88" s="24"/>
      <c r="AR88" s="24"/>
    </row>
    <row r="89" spans="1:91" s="1" customFormat="1" ht="25.7" customHeight="1" x14ac:dyDescent="0.2">
      <c r="B89" s="24"/>
      <c r="C89" s="59" t="s">
        <v>25</v>
      </c>
      <c r="L89" s="3" t="str">
        <f>IF(E11= "","",E11)</f>
        <v>ZOO Dvůr Králové a.s., Štefánikova 1029, D.K.n.L.</v>
      </c>
      <c r="AI89" s="59" t="s">
        <v>31</v>
      </c>
      <c r="AM89" s="227" t="str">
        <f>IF(E17="","",E17)</f>
        <v>Projektis DK s.r.o., Legionářská 562, D.K.n.L.</v>
      </c>
      <c r="AN89" s="228"/>
      <c r="AO89" s="228"/>
      <c r="AP89" s="228"/>
      <c r="AR89" s="24"/>
      <c r="AS89" s="231" t="s">
        <v>57</v>
      </c>
      <c r="AT89" s="232"/>
      <c r="AU89" s="81"/>
      <c r="AV89" s="81"/>
      <c r="AW89" s="81"/>
      <c r="AX89" s="81"/>
      <c r="AY89" s="81"/>
      <c r="AZ89" s="81"/>
      <c r="BA89" s="81"/>
      <c r="BB89" s="81"/>
      <c r="BC89" s="81"/>
      <c r="BD89" s="82"/>
    </row>
    <row r="90" spans="1:91" s="1" customFormat="1" ht="15.2" customHeight="1" x14ac:dyDescent="0.2">
      <c r="B90" s="24"/>
      <c r="C90" s="59" t="s">
        <v>29</v>
      </c>
      <c r="L90" s="3" t="str">
        <f>IF(E14= "Vyplň údaj","",E14)</f>
        <v/>
      </c>
      <c r="AI90" s="59" t="s">
        <v>34</v>
      </c>
      <c r="AM90" s="227" t="str">
        <f>IF(E20="","",E20)</f>
        <v>ing. V. Švehla</v>
      </c>
      <c r="AN90" s="228"/>
      <c r="AO90" s="228"/>
      <c r="AP90" s="228"/>
      <c r="AR90" s="24"/>
      <c r="AS90" s="233"/>
      <c r="AT90" s="234"/>
      <c r="BD90" s="83"/>
    </row>
    <row r="91" spans="1:91" s="1" customFormat="1" ht="10.9" customHeight="1" x14ac:dyDescent="0.2">
      <c r="B91" s="24"/>
      <c r="AR91" s="24"/>
      <c r="AS91" s="233"/>
      <c r="AT91" s="234"/>
      <c r="BD91" s="83"/>
    </row>
    <row r="92" spans="1:91" s="1" customFormat="1" ht="29.25" customHeight="1" x14ac:dyDescent="0.2">
      <c r="B92" s="24"/>
      <c r="C92" s="235" t="s">
        <v>58</v>
      </c>
      <c r="D92" s="236"/>
      <c r="E92" s="236"/>
      <c r="F92" s="236"/>
      <c r="G92" s="236"/>
      <c r="H92" s="84"/>
      <c r="I92" s="238" t="s">
        <v>59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7" t="s">
        <v>60</v>
      </c>
      <c r="AH92" s="236"/>
      <c r="AI92" s="236"/>
      <c r="AJ92" s="236"/>
      <c r="AK92" s="236"/>
      <c r="AL92" s="236"/>
      <c r="AM92" s="236"/>
      <c r="AN92" s="238" t="s">
        <v>61</v>
      </c>
      <c r="AO92" s="236"/>
      <c r="AP92" s="239"/>
      <c r="AQ92" s="85" t="s">
        <v>62</v>
      </c>
      <c r="AR92" s="24"/>
      <c r="AS92" s="86" t="s">
        <v>63</v>
      </c>
      <c r="AT92" s="87" t="s">
        <v>64</v>
      </c>
      <c r="AU92" s="87" t="s">
        <v>65</v>
      </c>
      <c r="AV92" s="87" t="s">
        <v>66</v>
      </c>
      <c r="AW92" s="87" t="s">
        <v>67</v>
      </c>
      <c r="AX92" s="87" t="s">
        <v>68</v>
      </c>
      <c r="AY92" s="87" t="s">
        <v>69</v>
      </c>
      <c r="AZ92" s="87" t="s">
        <v>70</v>
      </c>
      <c r="BA92" s="87" t="s">
        <v>71</v>
      </c>
      <c r="BB92" s="87" t="s">
        <v>72</v>
      </c>
      <c r="BC92" s="87" t="s">
        <v>73</v>
      </c>
      <c r="BD92" s="88" t="s">
        <v>74</v>
      </c>
    </row>
    <row r="93" spans="1:91" s="1" customFormat="1" ht="10.9" customHeight="1" x14ac:dyDescent="0.2">
      <c r="B93" s="24"/>
      <c r="AR93" s="24"/>
      <c r="AS93" s="89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</row>
    <row r="94" spans="1:91" s="5" customFormat="1" ht="32.450000000000003" customHeight="1" x14ac:dyDescent="0.2">
      <c r="B94" s="90"/>
      <c r="C94" s="91" t="s">
        <v>75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229">
        <f>ROUND(SUM(AG95:AG101),0)</f>
        <v>0</v>
      </c>
      <c r="AH94" s="229"/>
      <c r="AI94" s="229"/>
      <c r="AJ94" s="229"/>
      <c r="AK94" s="229"/>
      <c r="AL94" s="229"/>
      <c r="AM94" s="229"/>
      <c r="AN94" s="230">
        <f t="shared" ref="AN94:AN101" si="0">SUM(AG94,AT94)</f>
        <v>0</v>
      </c>
      <c r="AO94" s="230"/>
      <c r="AP94" s="230"/>
      <c r="AQ94" s="93" t="s">
        <v>1</v>
      </c>
      <c r="AR94" s="90"/>
      <c r="AS94" s="94">
        <f>ROUND(SUM(AS95:AS101),0)</f>
        <v>0</v>
      </c>
      <c r="AT94" s="95">
        <f t="shared" ref="AT94:AT101" si="1">ROUND(SUM(AV94:AW94),0)</f>
        <v>0</v>
      </c>
      <c r="AU94" s="96">
        <f>ROUND(SUM(AU95:AU101),5)</f>
        <v>0</v>
      </c>
      <c r="AV94" s="95">
        <f>ROUND(AZ94*L29,0)</f>
        <v>0</v>
      </c>
      <c r="AW94" s="95">
        <f>ROUND(BA94*L30,0)</f>
        <v>0</v>
      </c>
      <c r="AX94" s="95">
        <f>ROUND(BB94*L29,0)</f>
        <v>0</v>
      </c>
      <c r="AY94" s="95">
        <f>ROUND(BC94*L30,0)</f>
        <v>0</v>
      </c>
      <c r="AZ94" s="95">
        <f>ROUND(SUM(AZ95:AZ101),0)</f>
        <v>0</v>
      </c>
      <c r="BA94" s="95">
        <f>ROUND(SUM(BA95:BA101),0)</f>
        <v>0</v>
      </c>
      <c r="BB94" s="95">
        <f>ROUND(SUM(BB95:BB101),0)</f>
        <v>0</v>
      </c>
      <c r="BC94" s="95">
        <f>ROUND(SUM(BC95:BC101),0)</f>
        <v>0</v>
      </c>
      <c r="BD94" s="97">
        <f>ROUND(SUM(BD95:BD101),0)</f>
        <v>0</v>
      </c>
      <c r="BS94" s="27" t="s">
        <v>76</v>
      </c>
      <c r="BT94" s="27" t="s">
        <v>77</v>
      </c>
      <c r="BU94" s="28" t="s">
        <v>78</v>
      </c>
      <c r="BV94" s="27" t="s">
        <v>79</v>
      </c>
      <c r="BW94" s="27" t="s">
        <v>4</v>
      </c>
      <c r="BX94" s="27" t="s">
        <v>80</v>
      </c>
      <c r="CL94" s="27" t="s">
        <v>1</v>
      </c>
    </row>
    <row r="95" spans="1:91" s="6" customFormat="1" ht="16.5" customHeight="1" x14ac:dyDescent="0.2">
      <c r="A95" s="98" t="s">
        <v>81</v>
      </c>
      <c r="B95" s="99"/>
      <c r="C95" s="100"/>
      <c r="D95" s="223" t="s">
        <v>82</v>
      </c>
      <c r="E95" s="223"/>
      <c r="F95" s="223"/>
      <c r="G95" s="223"/>
      <c r="H95" s="223"/>
      <c r="I95" s="101"/>
      <c r="J95" s="223" t="s">
        <v>83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'11 - SO 01 - Pavilon noso...'!J30</f>
        <v>0</v>
      </c>
      <c r="AH95" s="222"/>
      <c r="AI95" s="222"/>
      <c r="AJ95" s="222"/>
      <c r="AK95" s="222"/>
      <c r="AL95" s="222"/>
      <c r="AM95" s="222"/>
      <c r="AN95" s="221">
        <f t="shared" si="0"/>
        <v>0</v>
      </c>
      <c r="AO95" s="222"/>
      <c r="AP95" s="222"/>
      <c r="AQ95" s="102" t="s">
        <v>84</v>
      </c>
      <c r="AR95" s="99"/>
      <c r="AS95" s="103">
        <v>0</v>
      </c>
      <c r="AT95" s="104">
        <f t="shared" si="1"/>
        <v>0</v>
      </c>
      <c r="AU95" s="105">
        <f>'11 - SO 01 - Pavilon noso...'!P142</f>
        <v>0</v>
      </c>
      <c r="AV95" s="104">
        <f>'11 - SO 01 - Pavilon noso...'!J33</f>
        <v>0</v>
      </c>
      <c r="AW95" s="104">
        <f>'11 - SO 01 - Pavilon noso...'!J34</f>
        <v>0</v>
      </c>
      <c r="AX95" s="104">
        <f>'11 - SO 01 - Pavilon noso...'!J35</f>
        <v>0</v>
      </c>
      <c r="AY95" s="104">
        <f>'11 - SO 01 - Pavilon noso...'!J36</f>
        <v>0</v>
      </c>
      <c r="AZ95" s="104">
        <f>'11 - SO 01 - Pavilon noso...'!F33</f>
        <v>0</v>
      </c>
      <c r="BA95" s="104">
        <f>'11 - SO 01 - Pavilon noso...'!F34</f>
        <v>0</v>
      </c>
      <c r="BB95" s="104">
        <f>'11 - SO 01 - Pavilon noso...'!F35</f>
        <v>0</v>
      </c>
      <c r="BC95" s="104">
        <f>'11 - SO 01 - Pavilon noso...'!F36</f>
        <v>0</v>
      </c>
      <c r="BD95" s="106">
        <f>'11 - SO 01 - Pavilon noso...'!F37</f>
        <v>0</v>
      </c>
      <c r="BT95" s="29" t="s">
        <v>8</v>
      </c>
      <c r="BV95" s="29" t="s">
        <v>79</v>
      </c>
      <c r="BW95" s="29" t="s">
        <v>85</v>
      </c>
      <c r="BX95" s="29" t="s">
        <v>4</v>
      </c>
      <c r="CL95" s="29" t="s">
        <v>1</v>
      </c>
      <c r="CM95" s="29" t="s">
        <v>86</v>
      </c>
    </row>
    <row r="96" spans="1:91" s="6" customFormat="1" ht="16.5" customHeight="1" x14ac:dyDescent="0.2">
      <c r="A96" s="98" t="s">
        <v>81</v>
      </c>
      <c r="B96" s="99"/>
      <c r="C96" s="100"/>
      <c r="D96" s="223" t="s">
        <v>9</v>
      </c>
      <c r="E96" s="223"/>
      <c r="F96" s="223"/>
      <c r="G96" s="223"/>
      <c r="H96" s="223"/>
      <c r="I96" s="101"/>
      <c r="J96" s="223" t="s">
        <v>87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>
        <f>'12 - Zdravotní technika -...'!J30</f>
        <v>0</v>
      </c>
      <c r="AH96" s="222"/>
      <c r="AI96" s="222"/>
      <c r="AJ96" s="222"/>
      <c r="AK96" s="222"/>
      <c r="AL96" s="222"/>
      <c r="AM96" s="222"/>
      <c r="AN96" s="221">
        <f t="shared" si="0"/>
        <v>0</v>
      </c>
      <c r="AO96" s="222"/>
      <c r="AP96" s="222"/>
      <c r="AQ96" s="102" t="s">
        <v>84</v>
      </c>
      <c r="AR96" s="99"/>
      <c r="AS96" s="103">
        <v>0</v>
      </c>
      <c r="AT96" s="104">
        <f t="shared" si="1"/>
        <v>0</v>
      </c>
      <c r="AU96" s="105">
        <f>'12 - Zdravotní technika -...'!P127</f>
        <v>0</v>
      </c>
      <c r="AV96" s="104">
        <f>'12 - Zdravotní technika -...'!J33</f>
        <v>0</v>
      </c>
      <c r="AW96" s="104">
        <f>'12 - Zdravotní technika -...'!J34</f>
        <v>0</v>
      </c>
      <c r="AX96" s="104">
        <f>'12 - Zdravotní technika -...'!J35</f>
        <v>0</v>
      </c>
      <c r="AY96" s="104">
        <f>'12 - Zdravotní technika -...'!J36</f>
        <v>0</v>
      </c>
      <c r="AZ96" s="104">
        <f>'12 - Zdravotní technika -...'!F33</f>
        <v>0</v>
      </c>
      <c r="BA96" s="104">
        <f>'12 - Zdravotní technika -...'!F34</f>
        <v>0</v>
      </c>
      <c r="BB96" s="104">
        <f>'12 - Zdravotní technika -...'!F35</f>
        <v>0</v>
      </c>
      <c r="BC96" s="104">
        <f>'12 - Zdravotní technika -...'!F36</f>
        <v>0</v>
      </c>
      <c r="BD96" s="106">
        <f>'12 - Zdravotní technika -...'!F37</f>
        <v>0</v>
      </c>
      <c r="BT96" s="29" t="s">
        <v>8</v>
      </c>
      <c r="BV96" s="29" t="s">
        <v>79</v>
      </c>
      <c r="BW96" s="29" t="s">
        <v>88</v>
      </c>
      <c r="BX96" s="29" t="s">
        <v>4</v>
      </c>
      <c r="CL96" s="29" t="s">
        <v>1</v>
      </c>
      <c r="CM96" s="29" t="s">
        <v>86</v>
      </c>
    </row>
    <row r="97" spans="1:91" s="6" customFormat="1" ht="16.5" customHeight="1" x14ac:dyDescent="0.2">
      <c r="A97" s="98" t="s">
        <v>81</v>
      </c>
      <c r="B97" s="99"/>
      <c r="C97" s="100"/>
      <c r="D97" s="223" t="s">
        <v>89</v>
      </c>
      <c r="E97" s="223"/>
      <c r="F97" s="223"/>
      <c r="G97" s="223"/>
      <c r="H97" s="223"/>
      <c r="I97" s="101"/>
      <c r="J97" s="223" t="s">
        <v>90</v>
      </c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221">
        <f>'13 - UT materiál a montáž...'!J30</f>
        <v>0</v>
      </c>
      <c r="AH97" s="222"/>
      <c r="AI97" s="222"/>
      <c r="AJ97" s="222"/>
      <c r="AK97" s="222"/>
      <c r="AL97" s="222"/>
      <c r="AM97" s="222"/>
      <c r="AN97" s="221">
        <f t="shared" si="0"/>
        <v>0</v>
      </c>
      <c r="AO97" s="222"/>
      <c r="AP97" s="222"/>
      <c r="AQ97" s="102" t="s">
        <v>84</v>
      </c>
      <c r="AR97" s="99"/>
      <c r="AS97" s="103">
        <v>0</v>
      </c>
      <c r="AT97" s="104">
        <f t="shared" si="1"/>
        <v>0</v>
      </c>
      <c r="AU97" s="105">
        <f>'13 - UT materiál a montáž...'!P122</f>
        <v>0</v>
      </c>
      <c r="AV97" s="104">
        <f>'13 - UT materiál a montáž...'!J33</f>
        <v>0</v>
      </c>
      <c r="AW97" s="104">
        <f>'13 - UT materiál a montáž...'!J34</f>
        <v>0</v>
      </c>
      <c r="AX97" s="104">
        <f>'13 - UT materiál a montáž...'!J35</f>
        <v>0</v>
      </c>
      <c r="AY97" s="104">
        <f>'13 - UT materiál a montáž...'!J36</f>
        <v>0</v>
      </c>
      <c r="AZ97" s="104">
        <f>'13 - UT materiál a montáž...'!F33</f>
        <v>0</v>
      </c>
      <c r="BA97" s="104">
        <f>'13 - UT materiál a montáž...'!F34</f>
        <v>0</v>
      </c>
      <c r="BB97" s="104">
        <f>'13 - UT materiál a montáž...'!F35</f>
        <v>0</v>
      </c>
      <c r="BC97" s="104">
        <f>'13 - UT materiál a montáž...'!F36</f>
        <v>0</v>
      </c>
      <c r="BD97" s="106">
        <f>'13 - UT materiál a montáž...'!F37</f>
        <v>0</v>
      </c>
      <c r="BT97" s="29" t="s">
        <v>8</v>
      </c>
      <c r="BV97" s="29" t="s">
        <v>79</v>
      </c>
      <c r="BW97" s="29" t="s">
        <v>91</v>
      </c>
      <c r="BX97" s="29" t="s">
        <v>4</v>
      </c>
      <c r="CL97" s="29" t="s">
        <v>1</v>
      </c>
      <c r="CM97" s="29" t="s">
        <v>86</v>
      </c>
    </row>
    <row r="98" spans="1:91" s="6" customFormat="1" ht="16.5" customHeight="1" x14ac:dyDescent="0.2">
      <c r="A98" s="98" t="s">
        <v>81</v>
      </c>
      <c r="B98" s="99"/>
      <c r="C98" s="100"/>
      <c r="D98" s="223" t="s">
        <v>92</v>
      </c>
      <c r="E98" s="223"/>
      <c r="F98" s="223"/>
      <c r="G98" s="223"/>
      <c r="H98" s="223"/>
      <c r="I98" s="101"/>
      <c r="J98" s="223" t="s">
        <v>93</v>
      </c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221">
        <f>'14 - VZT materiál a montá...'!J30</f>
        <v>0</v>
      </c>
      <c r="AH98" s="222"/>
      <c r="AI98" s="222"/>
      <c r="AJ98" s="222"/>
      <c r="AK98" s="222"/>
      <c r="AL98" s="222"/>
      <c r="AM98" s="222"/>
      <c r="AN98" s="221">
        <f t="shared" si="0"/>
        <v>0</v>
      </c>
      <c r="AO98" s="222"/>
      <c r="AP98" s="222"/>
      <c r="AQ98" s="102" t="s">
        <v>84</v>
      </c>
      <c r="AR98" s="99"/>
      <c r="AS98" s="103">
        <v>0</v>
      </c>
      <c r="AT98" s="104">
        <f t="shared" si="1"/>
        <v>0</v>
      </c>
      <c r="AU98" s="105">
        <f>'14 - VZT materiál a montá...'!P119</f>
        <v>0</v>
      </c>
      <c r="AV98" s="104">
        <f>'14 - VZT materiál a montá...'!J33</f>
        <v>0</v>
      </c>
      <c r="AW98" s="104">
        <f>'14 - VZT materiál a montá...'!J34</f>
        <v>0</v>
      </c>
      <c r="AX98" s="104">
        <f>'14 - VZT materiál a montá...'!J35</f>
        <v>0</v>
      </c>
      <c r="AY98" s="104">
        <f>'14 - VZT materiál a montá...'!J36</f>
        <v>0</v>
      </c>
      <c r="AZ98" s="104">
        <f>'14 - VZT materiál a montá...'!F33</f>
        <v>0</v>
      </c>
      <c r="BA98" s="104">
        <f>'14 - VZT materiál a montá...'!F34</f>
        <v>0</v>
      </c>
      <c r="BB98" s="104">
        <f>'14 - VZT materiál a montá...'!F35</f>
        <v>0</v>
      </c>
      <c r="BC98" s="104">
        <f>'14 - VZT materiál a montá...'!F36</f>
        <v>0</v>
      </c>
      <c r="BD98" s="106">
        <f>'14 - VZT materiál a montá...'!F37</f>
        <v>0</v>
      </c>
      <c r="BT98" s="29" t="s">
        <v>8</v>
      </c>
      <c r="BV98" s="29" t="s">
        <v>79</v>
      </c>
      <c r="BW98" s="29" t="s">
        <v>94</v>
      </c>
      <c r="BX98" s="29" t="s">
        <v>4</v>
      </c>
      <c r="CL98" s="29" t="s">
        <v>1</v>
      </c>
      <c r="CM98" s="29" t="s">
        <v>86</v>
      </c>
    </row>
    <row r="99" spans="1:91" s="6" customFormat="1" ht="16.5" customHeight="1" x14ac:dyDescent="0.2">
      <c r="A99" s="98" t="s">
        <v>81</v>
      </c>
      <c r="B99" s="99"/>
      <c r="C99" s="100"/>
      <c r="D99" s="223" t="s">
        <v>95</v>
      </c>
      <c r="E99" s="223"/>
      <c r="F99" s="223"/>
      <c r="G99" s="223"/>
      <c r="H99" s="223"/>
      <c r="I99" s="101"/>
      <c r="J99" s="223" t="s">
        <v>96</v>
      </c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1">
        <f>'15 - Elektroinstalace - 1...'!J30</f>
        <v>0</v>
      </c>
      <c r="AH99" s="222"/>
      <c r="AI99" s="222"/>
      <c r="AJ99" s="222"/>
      <c r="AK99" s="222"/>
      <c r="AL99" s="222"/>
      <c r="AM99" s="222"/>
      <c r="AN99" s="221">
        <f t="shared" si="0"/>
        <v>0</v>
      </c>
      <c r="AO99" s="222"/>
      <c r="AP99" s="222"/>
      <c r="AQ99" s="102" t="s">
        <v>84</v>
      </c>
      <c r="AR99" s="99"/>
      <c r="AS99" s="103">
        <v>0</v>
      </c>
      <c r="AT99" s="104">
        <f t="shared" si="1"/>
        <v>0</v>
      </c>
      <c r="AU99" s="105">
        <f>'15 - Elektroinstalace - 1...'!P146</f>
        <v>0</v>
      </c>
      <c r="AV99" s="104">
        <f>'15 - Elektroinstalace - 1...'!J33</f>
        <v>0</v>
      </c>
      <c r="AW99" s="104">
        <f>'15 - Elektroinstalace - 1...'!J34</f>
        <v>0</v>
      </c>
      <c r="AX99" s="104">
        <f>'15 - Elektroinstalace - 1...'!J35</f>
        <v>0</v>
      </c>
      <c r="AY99" s="104">
        <f>'15 - Elektroinstalace - 1...'!J36</f>
        <v>0</v>
      </c>
      <c r="AZ99" s="104">
        <f>'15 - Elektroinstalace - 1...'!F33</f>
        <v>0</v>
      </c>
      <c r="BA99" s="104">
        <f>'15 - Elektroinstalace - 1...'!F34</f>
        <v>0</v>
      </c>
      <c r="BB99" s="104">
        <f>'15 - Elektroinstalace - 1...'!F35</f>
        <v>0</v>
      </c>
      <c r="BC99" s="104">
        <f>'15 - Elektroinstalace - 1...'!F36</f>
        <v>0</v>
      </c>
      <c r="BD99" s="106">
        <f>'15 - Elektroinstalace - 1...'!F37</f>
        <v>0</v>
      </c>
      <c r="BT99" s="29" t="s">
        <v>8</v>
      </c>
      <c r="BV99" s="29" t="s">
        <v>79</v>
      </c>
      <c r="BW99" s="29" t="s">
        <v>97</v>
      </c>
      <c r="BX99" s="29" t="s">
        <v>4</v>
      </c>
      <c r="CL99" s="29" t="s">
        <v>1</v>
      </c>
      <c r="CM99" s="29" t="s">
        <v>86</v>
      </c>
    </row>
    <row r="100" spans="1:91" s="6" customFormat="1" ht="16.5" customHeight="1" x14ac:dyDescent="0.2">
      <c r="A100" s="98" t="s">
        <v>81</v>
      </c>
      <c r="B100" s="99"/>
      <c r="C100" s="100"/>
      <c r="D100" s="223" t="s">
        <v>7</v>
      </c>
      <c r="E100" s="223"/>
      <c r="F100" s="223"/>
      <c r="G100" s="223"/>
      <c r="H100" s="223"/>
      <c r="I100" s="101"/>
      <c r="J100" s="223" t="s">
        <v>98</v>
      </c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23"/>
      <c r="Z100" s="223"/>
      <c r="AA100" s="223"/>
      <c r="AB100" s="223"/>
      <c r="AC100" s="223"/>
      <c r="AD100" s="223"/>
      <c r="AE100" s="223"/>
      <c r="AF100" s="223"/>
      <c r="AG100" s="221">
        <f>'21 - SO 02 - Venkovní kan...'!J30</f>
        <v>0</v>
      </c>
      <c r="AH100" s="222"/>
      <c r="AI100" s="222"/>
      <c r="AJ100" s="222"/>
      <c r="AK100" s="222"/>
      <c r="AL100" s="222"/>
      <c r="AM100" s="222"/>
      <c r="AN100" s="221">
        <f t="shared" si="0"/>
        <v>0</v>
      </c>
      <c r="AO100" s="222"/>
      <c r="AP100" s="222"/>
      <c r="AQ100" s="102" t="s">
        <v>84</v>
      </c>
      <c r="AR100" s="99"/>
      <c r="AS100" s="103">
        <v>0</v>
      </c>
      <c r="AT100" s="104">
        <f t="shared" si="1"/>
        <v>0</v>
      </c>
      <c r="AU100" s="105">
        <f>'21 - SO 02 - Venkovní kan...'!P125</f>
        <v>0</v>
      </c>
      <c r="AV100" s="104">
        <f>'21 - SO 02 - Venkovní kan...'!J33</f>
        <v>0</v>
      </c>
      <c r="AW100" s="104">
        <f>'21 - SO 02 - Venkovní kan...'!J34</f>
        <v>0</v>
      </c>
      <c r="AX100" s="104">
        <f>'21 - SO 02 - Venkovní kan...'!J35</f>
        <v>0</v>
      </c>
      <c r="AY100" s="104">
        <f>'21 - SO 02 - Venkovní kan...'!J36</f>
        <v>0</v>
      </c>
      <c r="AZ100" s="104">
        <f>'21 - SO 02 - Venkovní kan...'!F33</f>
        <v>0</v>
      </c>
      <c r="BA100" s="104">
        <f>'21 - SO 02 - Venkovní kan...'!F34</f>
        <v>0</v>
      </c>
      <c r="BB100" s="104">
        <f>'21 - SO 02 - Venkovní kan...'!F35</f>
        <v>0</v>
      </c>
      <c r="BC100" s="104">
        <f>'21 - SO 02 - Venkovní kan...'!F36</f>
        <v>0</v>
      </c>
      <c r="BD100" s="106">
        <f>'21 - SO 02 - Venkovní kan...'!F37</f>
        <v>0</v>
      </c>
      <c r="BT100" s="29" t="s">
        <v>8</v>
      </c>
      <c r="BV100" s="29" t="s">
        <v>79</v>
      </c>
      <c r="BW100" s="29" t="s">
        <v>99</v>
      </c>
      <c r="BX100" s="29" t="s">
        <v>4</v>
      </c>
      <c r="CL100" s="29" t="s">
        <v>1</v>
      </c>
      <c r="CM100" s="29" t="s">
        <v>86</v>
      </c>
    </row>
    <row r="101" spans="1:91" s="6" customFormat="1" ht="16.5" customHeight="1" x14ac:dyDescent="0.2">
      <c r="A101" s="98" t="s">
        <v>81</v>
      </c>
      <c r="B101" s="99"/>
      <c r="C101" s="100"/>
      <c r="D101" s="223" t="s">
        <v>100</v>
      </c>
      <c r="E101" s="223"/>
      <c r="F101" s="223"/>
      <c r="G101" s="223"/>
      <c r="H101" s="223"/>
      <c r="I101" s="101"/>
      <c r="J101" s="223" t="s">
        <v>101</v>
      </c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221">
        <f>'9 - Vedlejší náklady - 1....'!J30</f>
        <v>0</v>
      </c>
      <c r="AH101" s="222"/>
      <c r="AI101" s="222"/>
      <c r="AJ101" s="222"/>
      <c r="AK101" s="222"/>
      <c r="AL101" s="222"/>
      <c r="AM101" s="222"/>
      <c r="AN101" s="221">
        <f t="shared" si="0"/>
        <v>0</v>
      </c>
      <c r="AO101" s="222"/>
      <c r="AP101" s="222"/>
      <c r="AQ101" s="102" t="s">
        <v>84</v>
      </c>
      <c r="AR101" s="99"/>
      <c r="AS101" s="107">
        <v>0</v>
      </c>
      <c r="AT101" s="108">
        <f t="shared" si="1"/>
        <v>0</v>
      </c>
      <c r="AU101" s="109">
        <f>'9 - Vedlejší náklady - 1....'!P126</f>
        <v>0</v>
      </c>
      <c r="AV101" s="108">
        <f>'9 - Vedlejší náklady - 1....'!J33</f>
        <v>0</v>
      </c>
      <c r="AW101" s="108">
        <f>'9 - Vedlejší náklady - 1....'!J34</f>
        <v>0</v>
      </c>
      <c r="AX101" s="108">
        <f>'9 - Vedlejší náklady - 1....'!J35</f>
        <v>0</v>
      </c>
      <c r="AY101" s="108">
        <f>'9 - Vedlejší náklady - 1....'!J36</f>
        <v>0</v>
      </c>
      <c r="AZ101" s="108">
        <f>'9 - Vedlejší náklady - 1....'!F33</f>
        <v>0</v>
      </c>
      <c r="BA101" s="108">
        <f>'9 - Vedlejší náklady - 1....'!F34</f>
        <v>0</v>
      </c>
      <c r="BB101" s="108">
        <f>'9 - Vedlejší náklady - 1....'!F35</f>
        <v>0</v>
      </c>
      <c r="BC101" s="108">
        <f>'9 - Vedlejší náklady - 1....'!F36</f>
        <v>0</v>
      </c>
      <c r="BD101" s="110">
        <f>'9 - Vedlejší náklady - 1....'!F37</f>
        <v>0</v>
      </c>
      <c r="BT101" s="29" t="s">
        <v>8</v>
      </c>
      <c r="BV101" s="29" t="s">
        <v>79</v>
      </c>
      <c r="BW101" s="29" t="s">
        <v>102</v>
      </c>
      <c r="BX101" s="29" t="s">
        <v>4</v>
      </c>
      <c r="CL101" s="29" t="s">
        <v>1</v>
      </c>
      <c r="CM101" s="29" t="s">
        <v>86</v>
      </c>
    </row>
    <row r="102" spans="1:91" s="1" customFormat="1" ht="30" customHeight="1" x14ac:dyDescent="0.2">
      <c r="B102" s="24"/>
      <c r="AR102" s="24"/>
    </row>
    <row r="103" spans="1:91" s="1" customFormat="1" ht="6.95" customHeight="1" x14ac:dyDescent="0.2">
      <c r="B103" s="25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4"/>
    </row>
  </sheetData>
  <sheetProtection password="D62F" sheet="1" objects="1" scenarios="1"/>
  <mergeCells count="66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11 - SO 01 - Pavilon noso...'!C2" display="/"/>
    <hyperlink ref="A96" location="'12 - Zdravotní technika -...'!C2" display="/"/>
    <hyperlink ref="A97" location="'13 - UT materiál a montáž...'!C2" display="/"/>
    <hyperlink ref="A98" location="'14 - VZT materiál a montá...'!C2" display="/"/>
    <hyperlink ref="A99" location="'15 - Elektroinstalace - 1...'!C2" display="/"/>
    <hyperlink ref="A100" location="'21 - SO 02 - Venkovní kan...'!C2" display="/"/>
    <hyperlink ref="A101" location="'9 - Vedlejší náklady - 1.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02"/>
  <sheetViews>
    <sheetView showGridLines="0" zoomScaleNormal="100" workbookViewId="0">
      <selection activeCell="I143" sqref="I14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85</v>
      </c>
      <c r="AZ2" s="30" t="s">
        <v>103</v>
      </c>
      <c r="BA2" s="30" t="s">
        <v>104</v>
      </c>
      <c r="BB2" s="30" t="s">
        <v>1</v>
      </c>
      <c r="BC2" s="30" t="s">
        <v>105</v>
      </c>
      <c r="BD2" s="30" t="s">
        <v>86</v>
      </c>
    </row>
    <row r="3" spans="2:5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30" t="s">
        <v>106</v>
      </c>
      <c r="BA3" s="30" t="s">
        <v>107</v>
      </c>
      <c r="BB3" s="30" t="s">
        <v>1</v>
      </c>
      <c r="BC3" s="30" t="s">
        <v>108</v>
      </c>
      <c r="BD3" s="30" t="s">
        <v>86</v>
      </c>
    </row>
    <row r="4" spans="2:56" ht="24.95" customHeight="1" x14ac:dyDescent="0.2">
      <c r="B4" s="20"/>
      <c r="D4" s="21" t="s">
        <v>109</v>
      </c>
      <c r="L4" s="20"/>
      <c r="M4" s="111" t="s">
        <v>11</v>
      </c>
      <c r="AT4" s="17" t="s">
        <v>3</v>
      </c>
      <c r="AZ4" s="30" t="s">
        <v>110</v>
      </c>
      <c r="BA4" s="30" t="s">
        <v>111</v>
      </c>
      <c r="BB4" s="30" t="s">
        <v>1</v>
      </c>
      <c r="BC4" s="30" t="s">
        <v>112</v>
      </c>
      <c r="BD4" s="30" t="s">
        <v>86</v>
      </c>
    </row>
    <row r="5" spans="2:56" ht="6.95" customHeight="1" x14ac:dyDescent="0.2">
      <c r="B5" s="20"/>
      <c r="L5" s="20"/>
      <c r="AZ5" s="30" t="s">
        <v>113</v>
      </c>
      <c r="BA5" s="30" t="s">
        <v>114</v>
      </c>
      <c r="BB5" s="30" t="s">
        <v>1</v>
      </c>
      <c r="BC5" s="30" t="s">
        <v>115</v>
      </c>
      <c r="BD5" s="30" t="s">
        <v>86</v>
      </c>
    </row>
    <row r="6" spans="2:56" ht="12" customHeight="1" x14ac:dyDescent="0.2">
      <c r="B6" s="20"/>
      <c r="D6" s="59" t="s">
        <v>17</v>
      </c>
      <c r="L6" s="20"/>
      <c r="AZ6" s="30" t="s">
        <v>116</v>
      </c>
      <c r="BA6" s="30" t="s">
        <v>117</v>
      </c>
      <c r="BB6" s="30" t="s">
        <v>1</v>
      </c>
      <c r="BC6" s="30" t="s">
        <v>118</v>
      </c>
      <c r="BD6" s="30" t="s">
        <v>86</v>
      </c>
    </row>
    <row r="7" spans="2:56" ht="16.5" customHeight="1" x14ac:dyDescent="0.2">
      <c r="B7" s="20"/>
      <c r="E7" s="241" t="str">
        <f>'Rekapitulace stavby'!K6</f>
        <v>Rek. pavilonu nosorožců 3, ZOO Dvůr Králové - 1.etapa</v>
      </c>
      <c r="F7" s="242"/>
      <c r="G7" s="242"/>
      <c r="H7" s="242"/>
      <c r="L7" s="20"/>
      <c r="AZ7" s="30" t="s">
        <v>119</v>
      </c>
      <c r="BA7" s="30" t="s">
        <v>120</v>
      </c>
      <c r="BB7" s="30" t="s">
        <v>1</v>
      </c>
      <c r="BC7" s="30" t="s">
        <v>121</v>
      </c>
      <c r="BD7" s="30" t="s">
        <v>86</v>
      </c>
    </row>
    <row r="8" spans="2:56" s="1" customFormat="1" ht="12" customHeight="1" x14ac:dyDescent="0.2">
      <c r="B8" s="24"/>
      <c r="D8" s="59" t="s">
        <v>122</v>
      </c>
      <c r="L8" s="24"/>
      <c r="AZ8" s="30" t="s">
        <v>123</v>
      </c>
      <c r="BA8" s="30" t="s">
        <v>124</v>
      </c>
      <c r="BB8" s="30" t="s">
        <v>1</v>
      </c>
      <c r="BC8" s="30" t="s">
        <v>125</v>
      </c>
      <c r="BD8" s="30" t="s">
        <v>86</v>
      </c>
    </row>
    <row r="9" spans="2:56" s="1" customFormat="1" ht="16.5" customHeight="1" x14ac:dyDescent="0.2">
      <c r="B9" s="24"/>
      <c r="E9" s="224" t="s">
        <v>126</v>
      </c>
      <c r="F9" s="240"/>
      <c r="G9" s="240"/>
      <c r="H9" s="240"/>
      <c r="L9" s="24"/>
      <c r="AZ9" s="30" t="s">
        <v>127</v>
      </c>
      <c r="BA9" s="30" t="s">
        <v>128</v>
      </c>
      <c r="BB9" s="30" t="s">
        <v>1</v>
      </c>
      <c r="BC9" s="30" t="s">
        <v>129</v>
      </c>
      <c r="BD9" s="30" t="s">
        <v>86</v>
      </c>
    </row>
    <row r="10" spans="2:56" s="1" customFormat="1" x14ac:dyDescent="0.2">
      <c r="B10" s="24"/>
      <c r="L10" s="24"/>
      <c r="AZ10" s="30" t="s">
        <v>130</v>
      </c>
      <c r="BA10" s="30" t="s">
        <v>131</v>
      </c>
      <c r="BB10" s="30" t="s">
        <v>1</v>
      </c>
      <c r="BC10" s="30" t="s">
        <v>132</v>
      </c>
      <c r="BD10" s="30" t="s">
        <v>86</v>
      </c>
    </row>
    <row r="11" spans="2:56" s="1" customFormat="1" ht="12" customHeight="1" x14ac:dyDescent="0.2">
      <c r="B11" s="24"/>
      <c r="D11" s="59" t="s">
        <v>19</v>
      </c>
      <c r="F11" s="63" t="s">
        <v>1</v>
      </c>
      <c r="I11" s="59" t="s">
        <v>20</v>
      </c>
      <c r="J11" s="63" t="s">
        <v>1</v>
      </c>
      <c r="L11" s="24"/>
      <c r="AZ11" s="30" t="s">
        <v>133</v>
      </c>
      <c r="BA11" s="30" t="s">
        <v>134</v>
      </c>
      <c r="BB11" s="30" t="s">
        <v>1</v>
      </c>
      <c r="BC11" s="30" t="s">
        <v>135</v>
      </c>
      <c r="BD11" s="30" t="s">
        <v>86</v>
      </c>
    </row>
    <row r="12" spans="2:56" s="1" customFormat="1" ht="12" customHeight="1" x14ac:dyDescent="0.2">
      <c r="B12" s="24"/>
      <c r="D12" s="59" t="s">
        <v>21</v>
      </c>
      <c r="F12" s="63" t="s">
        <v>22</v>
      </c>
      <c r="I12" s="59" t="s">
        <v>23</v>
      </c>
      <c r="J12" s="57" t="str">
        <f>'Rekapitulace stavby'!AN8</f>
        <v>19. 3. 2024</v>
      </c>
      <c r="L12" s="24"/>
      <c r="AZ12" s="30" t="s">
        <v>136</v>
      </c>
      <c r="BA12" s="30" t="s">
        <v>137</v>
      </c>
      <c r="BB12" s="30" t="s">
        <v>1</v>
      </c>
      <c r="BC12" s="30" t="s">
        <v>138</v>
      </c>
      <c r="BD12" s="30" t="s">
        <v>86</v>
      </c>
    </row>
    <row r="13" spans="2:56" s="1" customFormat="1" ht="10.9" customHeight="1" x14ac:dyDescent="0.2">
      <c r="B13" s="24"/>
      <c r="L13" s="24"/>
      <c r="AZ13" s="30" t="s">
        <v>139</v>
      </c>
      <c r="BA13" s="30" t="s">
        <v>140</v>
      </c>
      <c r="BB13" s="30" t="s">
        <v>1</v>
      </c>
      <c r="BC13" s="30" t="s">
        <v>141</v>
      </c>
      <c r="BD13" s="30" t="s">
        <v>86</v>
      </c>
    </row>
    <row r="14" spans="2:56" s="1" customFormat="1" ht="12" customHeight="1" x14ac:dyDescent="0.2">
      <c r="B14" s="24"/>
      <c r="D14" s="59" t="s">
        <v>25</v>
      </c>
      <c r="I14" s="59" t="s">
        <v>26</v>
      </c>
      <c r="J14" s="63" t="s">
        <v>1</v>
      </c>
      <c r="L14" s="24"/>
      <c r="AZ14" s="30" t="s">
        <v>142</v>
      </c>
      <c r="BA14" s="30" t="s">
        <v>143</v>
      </c>
      <c r="BB14" s="30" t="s">
        <v>1</v>
      </c>
      <c r="BC14" s="30" t="s">
        <v>144</v>
      </c>
      <c r="BD14" s="30" t="s">
        <v>86</v>
      </c>
    </row>
    <row r="15" spans="2:56" s="1" customFormat="1" ht="18" customHeight="1" x14ac:dyDescent="0.2">
      <c r="B15" s="24"/>
      <c r="E15" s="63" t="s">
        <v>27</v>
      </c>
      <c r="I15" s="59" t="s">
        <v>28</v>
      </c>
      <c r="J15" s="63" t="s">
        <v>1</v>
      </c>
      <c r="L15" s="24"/>
      <c r="AZ15" s="30" t="s">
        <v>145</v>
      </c>
      <c r="BA15" s="30" t="s">
        <v>146</v>
      </c>
      <c r="BB15" s="30" t="s">
        <v>1</v>
      </c>
      <c r="BC15" s="30" t="s">
        <v>147</v>
      </c>
      <c r="BD15" s="30" t="s">
        <v>86</v>
      </c>
    </row>
    <row r="16" spans="2:56" s="1" customFormat="1" ht="6.95" customHeight="1" x14ac:dyDescent="0.2">
      <c r="B16" s="24"/>
      <c r="L16" s="24"/>
      <c r="AZ16" s="30" t="s">
        <v>148</v>
      </c>
      <c r="BA16" s="30" t="s">
        <v>149</v>
      </c>
      <c r="BB16" s="30" t="s">
        <v>1</v>
      </c>
      <c r="BC16" s="30" t="s">
        <v>150</v>
      </c>
      <c r="BD16" s="30" t="s">
        <v>86</v>
      </c>
    </row>
    <row r="17" spans="2:56" s="1" customFormat="1" ht="12" customHeight="1" x14ac:dyDescent="0.2">
      <c r="B17" s="24"/>
      <c r="D17" s="59" t="s">
        <v>29</v>
      </c>
      <c r="I17" s="59" t="s">
        <v>26</v>
      </c>
      <c r="J17" s="60" t="str">
        <f>'Rekapitulace stavby'!AN13</f>
        <v>Vyplň údaj</v>
      </c>
      <c r="L17" s="24"/>
      <c r="AZ17" s="30" t="s">
        <v>151</v>
      </c>
      <c r="BA17" s="30" t="s">
        <v>152</v>
      </c>
      <c r="BB17" s="30" t="s">
        <v>1</v>
      </c>
      <c r="BC17" s="30" t="s">
        <v>153</v>
      </c>
      <c r="BD17" s="30" t="s">
        <v>86</v>
      </c>
    </row>
    <row r="18" spans="2:56" s="1" customFormat="1" ht="18" customHeight="1" x14ac:dyDescent="0.2">
      <c r="B18" s="24"/>
      <c r="E18" s="243" t="str">
        <f>'Rekapitulace stavby'!E14</f>
        <v>Vyplň údaj</v>
      </c>
      <c r="F18" s="244"/>
      <c r="G18" s="244"/>
      <c r="H18" s="244"/>
      <c r="I18" s="59" t="s">
        <v>28</v>
      </c>
      <c r="J18" s="60" t="str">
        <f>'Rekapitulace stavby'!AN14</f>
        <v>Vyplň údaj</v>
      </c>
      <c r="L18" s="24"/>
      <c r="AZ18" s="30" t="s">
        <v>154</v>
      </c>
      <c r="BA18" s="30" t="s">
        <v>155</v>
      </c>
      <c r="BB18" s="30" t="s">
        <v>1</v>
      </c>
      <c r="BC18" s="30" t="s">
        <v>156</v>
      </c>
      <c r="BD18" s="30" t="s">
        <v>86</v>
      </c>
    </row>
    <row r="19" spans="2:56" s="1" customFormat="1" ht="6.95" customHeight="1" x14ac:dyDescent="0.2">
      <c r="B19" s="24"/>
      <c r="L19" s="24"/>
      <c r="AZ19" s="30" t="s">
        <v>157</v>
      </c>
      <c r="BA19" s="30" t="s">
        <v>158</v>
      </c>
      <c r="BB19" s="30" t="s">
        <v>1</v>
      </c>
      <c r="BC19" s="30" t="s">
        <v>159</v>
      </c>
      <c r="BD19" s="30" t="s">
        <v>86</v>
      </c>
    </row>
    <row r="20" spans="2:56" s="1" customFormat="1" ht="12" customHeight="1" x14ac:dyDescent="0.2">
      <c r="B20" s="24"/>
      <c r="D20" s="59" t="s">
        <v>31</v>
      </c>
      <c r="I20" s="59" t="s">
        <v>26</v>
      </c>
      <c r="J20" s="63" t="s">
        <v>1</v>
      </c>
      <c r="L20" s="24"/>
      <c r="AZ20" s="30" t="s">
        <v>160</v>
      </c>
      <c r="BA20" s="30" t="s">
        <v>161</v>
      </c>
      <c r="BB20" s="30" t="s">
        <v>1</v>
      </c>
      <c r="BC20" s="30" t="s">
        <v>162</v>
      </c>
      <c r="BD20" s="30" t="s">
        <v>86</v>
      </c>
    </row>
    <row r="21" spans="2:56" s="1" customFormat="1" ht="18" customHeight="1" x14ac:dyDescent="0.2">
      <c r="B21" s="24"/>
      <c r="E21" s="63" t="s">
        <v>32</v>
      </c>
      <c r="I21" s="59" t="s">
        <v>28</v>
      </c>
      <c r="J21" s="63" t="s">
        <v>1</v>
      </c>
      <c r="L21" s="24"/>
      <c r="AZ21" s="30" t="s">
        <v>163</v>
      </c>
      <c r="BA21" s="30" t="s">
        <v>164</v>
      </c>
      <c r="BB21" s="30" t="s">
        <v>1</v>
      </c>
      <c r="BC21" s="30" t="s">
        <v>165</v>
      </c>
      <c r="BD21" s="30" t="s">
        <v>86</v>
      </c>
    </row>
    <row r="22" spans="2:56" s="1" customFormat="1" ht="6.95" customHeight="1" x14ac:dyDescent="0.2">
      <c r="B22" s="24"/>
      <c r="L22" s="24"/>
      <c r="AZ22" s="30" t="s">
        <v>166</v>
      </c>
      <c r="BA22" s="30" t="s">
        <v>167</v>
      </c>
      <c r="BB22" s="30" t="s">
        <v>1</v>
      </c>
      <c r="BC22" s="30" t="s">
        <v>168</v>
      </c>
      <c r="BD22" s="30" t="s">
        <v>86</v>
      </c>
    </row>
    <row r="23" spans="2:56" s="1" customFormat="1" ht="12" customHeight="1" x14ac:dyDescent="0.2">
      <c r="B23" s="24"/>
      <c r="D23" s="59" t="s">
        <v>34</v>
      </c>
      <c r="I23" s="59" t="s">
        <v>26</v>
      </c>
      <c r="J23" s="63" t="s">
        <v>1</v>
      </c>
      <c r="L23" s="24"/>
      <c r="AZ23" s="30" t="s">
        <v>169</v>
      </c>
      <c r="BA23" s="30" t="s">
        <v>170</v>
      </c>
      <c r="BB23" s="30" t="s">
        <v>1</v>
      </c>
      <c r="BC23" s="30" t="s">
        <v>171</v>
      </c>
      <c r="BD23" s="30" t="s">
        <v>86</v>
      </c>
    </row>
    <row r="24" spans="2:56" s="1" customFormat="1" ht="18" customHeight="1" x14ac:dyDescent="0.2">
      <c r="B24" s="24"/>
      <c r="E24" s="63" t="s">
        <v>35</v>
      </c>
      <c r="I24" s="59" t="s">
        <v>28</v>
      </c>
      <c r="J24" s="63" t="s">
        <v>1</v>
      </c>
      <c r="L24" s="24"/>
      <c r="AZ24" s="30" t="s">
        <v>172</v>
      </c>
      <c r="BA24" s="30" t="s">
        <v>173</v>
      </c>
      <c r="BB24" s="30" t="s">
        <v>1</v>
      </c>
      <c r="BC24" s="30" t="s">
        <v>174</v>
      </c>
      <c r="BD24" s="30" t="s">
        <v>86</v>
      </c>
    </row>
    <row r="25" spans="2:56" s="1" customFormat="1" ht="6.95" customHeight="1" x14ac:dyDescent="0.2">
      <c r="B25" s="24"/>
      <c r="L25" s="24"/>
      <c r="AZ25" s="30" t="s">
        <v>175</v>
      </c>
      <c r="BA25" s="30" t="s">
        <v>107</v>
      </c>
      <c r="BB25" s="30" t="s">
        <v>1</v>
      </c>
      <c r="BC25" s="30" t="s">
        <v>176</v>
      </c>
      <c r="BD25" s="30" t="s">
        <v>86</v>
      </c>
    </row>
    <row r="26" spans="2:56" s="1" customFormat="1" ht="12" customHeight="1" x14ac:dyDescent="0.2">
      <c r="B26" s="24"/>
      <c r="D26" s="59" t="s">
        <v>36</v>
      </c>
      <c r="L26" s="24"/>
      <c r="AZ26" s="30" t="s">
        <v>177</v>
      </c>
      <c r="BA26" s="30" t="s">
        <v>178</v>
      </c>
      <c r="BB26" s="30" t="s">
        <v>1</v>
      </c>
      <c r="BC26" s="30" t="s">
        <v>179</v>
      </c>
      <c r="BD26" s="30" t="s">
        <v>86</v>
      </c>
    </row>
    <row r="27" spans="2:56" s="7" customFormat="1" ht="16.5" customHeight="1" x14ac:dyDescent="0.2">
      <c r="B27" s="112"/>
      <c r="E27" s="217" t="s">
        <v>1</v>
      </c>
      <c r="F27" s="217"/>
      <c r="G27" s="217"/>
      <c r="H27" s="217"/>
      <c r="L27" s="112"/>
      <c r="AZ27" s="31" t="s">
        <v>180</v>
      </c>
      <c r="BA27" s="31" t="s">
        <v>181</v>
      </c>
      <c r="BB27" s="31" t="s">
        <v>1</v>
      </c>
      <c r="BC27" s="31" t="s">
        <v>182</v>
      </c>
      <c r="BD27" s="31" t="s">
        <v>86</v>
      </c>
    </row>
    <row r="28" spans="2:56" s="1" customFormat="1" ht="6.95" customHeight="1" x14ac:dyDescent="0.2">
      <c r="B28" s="24"/>
      <c r="L28" s="24"/>
      <c r="AZ28" s="30" t="s">
        <v>183</v>
      </c>
      <c r="BA28" s="30" t="s">
        <v>184</v>
      </c>
      <c r="BB28" s="30" t="s">
        <v>1</v>
      </c>
      <c r="BC28" s="30" t="s">
        <v>185</v>
      </c>
      <c r="BD28" s="30" t="s">
        <v>86</v>
      </c>
    </row>
    <row r="29" spans="2:56" s="1" customFormat="1" ht="6.95" customHeight="1" x14ac:dyDescent="0.2">
      <c r="B29" s="24"/>
      <c r="D29" s="81"/>
      <c r="E29" s="81"/>
      <c r="F29" s="81"/>
      <c r="G29" s="81"/>
      <c r="H29" s="81"/>
      <c r="I29" s="81"/>
      <c r="J29" s="81"/>
      <c r="K29" s="81"/>
      <c r="L29" s="24"/>
      <c r="AZ29" s="30" t="s">
        <v>186</v>
      </c>
      <c r="BA29" s="30" t="s">
        <v>187</v>
      </c>
      <c r="BB29" s="30" t="s">
        <v>1</v>
      </c>
      <c r="BC29" s="30" t="s">
        <v>188</v>
      </c>
      <c r="BD29" s="30" t="s">
        <v>86</v>
      </c>
    </row>
    <row r="30" spans="2:56" s="1" customFormat="1" ht="25.35" customHeight="1" x14ac:dyDescent="0.2">
      <c r="B30" s="24"/>
      <c r="D30" s="113" t="s">
        <v>37</v>
      </c>
      <c r="J30" s="114">
        <f>ROUND(J142, 0)</f>
        <v>0</v>
      </c>
      <c r="L30" s="24"/>
      <c r="AZ30" s="30" t="s">
        <v>189</v>
      </c>
      <c r="BA30" s="30" t="s">
        <v>190</v>
      </c>
      <c r="BB30" s="30" t="s">
        <v>1</v>
      </c>
      <c r="BC30" s="30" t="s">
        <v>191</v>
      </c>
      <c r="BD30" s="30" t="s">
        <v>86</v>
      </c>
    </row>
    <row r="31" spans="2:56" s="1" customFormat="1" ht="6.95" customHeight="1" x14ac:dyDescent="0.2">
      <c r="B31" s="24"/>
      <c r="D31" s="81"/>
      <c r="E31" s="81"/>
      <c r="F31" s="81"/>
      <c r="G31" s="81"/>
      <c r="H31" s="81"/>
      <c r="I31" s="81"/>
      <c r="J31" s="81"/>
      <c r="K31" s="81"/>
      <c r="L31" s="24"/>
      <c r="AZ31" s="30" t="s">
        <v>192</v>
      </c>
      <c r="BA31" s="30" t="s">
        <v>193</v>
      </c>
      <c r="BB31" s="30" t="s">
        <v>1</v>
      </c>
      <c r="BC31" s="30" t="s">
        <v>194</v>
      </c>
      <c r="BD31" s="30" t="s">
        <v>86</v>
      </c>
    </row>
    <row r="32" spans="2:56" s="1" customFormat="1" ht="14.45" customHeight="1" x14ac:dyDescent="0.2">
      <c r="B32" s="24"/>
      <c r="F32" s="115" t="s">
        <v>39</v>
      </c>
      <c r="I32" s="115" t="s">
        <v>38</v>
      </c>
      <c r="J32" s="115" t="s">
        <v>40</v>
      </c>
      <c r="L32" s="24"/>
      <c r="AZ32" s="30" t="s">
        <v>195</v>
      </c>
      <c r="BA32" s="30" t="s">
        <v>196</v>
      </c>
      <c r="BB32" s="30" t="s">
        <v>1</v>
      </c>
      <c r="BC32" s="30" t="s">
        <v>197</v>
      </c>
      <c r="BD32" s="30" t="s">
        <v>86</v>
      </c>
    </row>
    <row r="33" spans="2:56" s="1" customFormat="1" ht="14.45" customHeight="1" x14ac:dyDescent="0.2">
      <c r="B33" s="24"/>
      <c r="D33" s="116" t="s">
        <v>41</v>
      </c>
      <c r="E33" s="59" t="s">
        <v>42</v>
      </c>
      <c r="F33" s="117">
        <f>ROUND((SUM(BE142:BE1701)),  0)</f>
        <v>0</v>
      </c>
      <c r="I33" s="118">
        <v>0.21</v>
      </c>
      <c r="J33" s="117">
        <f>ROUND(((SUM(BE142:BE1701))*I33),  0)</f>
        <v>0</v>
      </c>
      <c r="L33" s="24"/>
      <c r="AZ33" s="30" t="s">
        <v>198</v>
      </c>
      <c r="BA33" s="30" t="s">
        <v>199</v>
      </c>
      <c r="BB33" s="30" t="s">
        <v>1</v>
      </c>
      <c r="BC33" s="30" t="s">
        <v>200</v>
      </c>
      <c r="BD33" s="30" t="s">
        <v>86</v>
      </c>
    </row>
    <row r="34" spans="2:56" s="1" customFormat="1" ht="14.45" customHeight="1" x14ac:dyDescent="0.2">
      <c r="B34" s="24"/>
      <c r="E34" s="59" t="s">
        <v>43</v>
      </c>
      <c r="F34" s="117">
        <f>ROUND((SUM(BF142:BF1701)),  0)</f>
        <v>0</v>
      </c>
      <c r="I34" s="118">
        <v>0.12</v>
      </c>
      <c r="J34" s="117">
        <f>ROUND(((SUM(BF142:BF1701))*I34),  0)</f>
        <v>0</v>
      </c>
      <c r="L34" s="24"/>
      <c r="AZ34" s="30" t="s">
        <v>201</v>
      </c>
      <c r="BA34" s="30" t="s">
        <v>202</v>
      </c>
      <c r="BB34" s="30" t="s">
        <v>1</v>
      </c>
      <c r="BC34" s="30" t="s">
        <v>203</v>
      </c>
      <c r="BD34" s="30" t="s">
        <v>86</v>
      </c>
    </row>
    <row r="35" spans="2:56" s="1" customFormat="1" ht="14.45" hidden="1" customHeight="1" x14ac:dyDescent="0.2">
      <c r="B35" s="24"/>
      <c r="E35" s="59" t="s">
        <v>44</v>
      </c>
      <c r="F35" s="117">
        <f>ROUND((SUM(BG142:BG1701)),  0)</f>
        <v>0</v>
      </c>
      <c r="I35" s="118">
        <v>0.21</v>
      </c>
      <c r="J35" s="117">
        <f>0</f>
        <v>0</v>
      </c>
      <c r="L35" s="24"/>
      <c r="AZ35" s="30" t="s">
        <v>204</v>
      </c>
      <c r="BA35" s="30" t="s">
        <v>205</v>
      </c>
      <c r="BB35" s="30" t="s">
        <v>1</v>
      </c>
      <c r="BC35" s="30" t="s">
        <v>206</v>
      </c>
      <c r="BD35" s="30" t="s">
        <v>86</v>
      </c>
    </row>
    <row r="36" spans="2:56" s="1" customFormat="1" ht="14.45" hidden="1" customHeight="1" x14ac:dyDescent="0.2">
      <c r="B36" s="24"/>
      <c r="E36" s="59" t="s">
        <v>45</v>
      </c>
      <c r="F36" s="117">
        <f>ROUND((SUM(BH142:BH1701)),  0)</f>
        <v>0</v>
      </c>
      <c r="I36" s="118">
        <v>0.12</v>
      </c>
      <c r="J36" s="117">
        <f>0</f>
        <v>0</v>
      </c>
      <c r="L36" s="24"/>
      <c r="AZ36" s="30" t="s">
        <v>207</v>
      </c>
      <c r="BA36" s="30" t="s">
        <v>208</v>
      </c>
      <c r="BB36" s="30" t="s">
        <v>1</v>
      </c>
      <c r="BC36" s="30" t="s">
        <v>209</v>
      </c>
      <c r="BD36" s="30" t="s">
        <v>86</v>
      </c>
    </row>
    <row r="37" spans="2:56" s="1" customFormat="1" ht="14.45" hidden="1" customHeight="1" x14ac:dyDescent="0.2">
      <c r="B37" s="24"/>
      <c r="E37" s="59" t="s">
        <v>46</v>
      </c>
      <c r="F37" s="117">
        <f>ROUND((SUM(BI142:BI1701)),  0)</f>
        <v>0</v>
      </c>
      <c r="I37" s="118">
        <v>0</v>
      </c>
      <c r="J37" s="117">
        <f>0</f>
        <v>0</v>
      </c>
      <c r="L37" s="24"/>
      <c r="AZ37" s="30" t="s">
        <v>210</v>
      </c>
      <c r="BA37" s="30" t="s">
        <v>211</v>
      </c>
      <c r="BB37" s="30" t="s">
        <v>1</v>
      </c>
      <c r="BC37" s="30" t="s">
        <v>212</v>
      </c>
      <c r="BD37" s="30" t="s">
        <v>86</v>
      </c>
    </row>
    <row r="38" spans="2:56" s="1" customFormat="1" ht="6.95" customHeight="1" x14ac:dyDescent="0.2">
      <c r="B38" s="24"/>
      <c r="L38" s="24"/>
      <c r="AZ38" s="30" t="s">
        <v>213</v>
      </c>
      <c r="BA38" s="30" t="s">
        <v>214</v>
      </c>
      <c r="BB38" s="30" t="s">
        <v>1</v>
      </c>
      <c r="BC38" s="30" t="s">
        <v>215</v>
      </c>
      <c r="BD38" s="30" t="s">
        <v>86</v>
      </c>
    </row>
    <row r="39" spans="2:56" s="1" customFormat="1" ht="25.35" customHeight="1" x14ac:dyDescent="0.2">
      <c r="B39" s="24"/>
      <c r="C39" s="119"/>
      <c r="D39" s="120" t="s">
        <v>47</v>
      </c>
      <c r="E39" s="84"/>
      <c r="F39" s="84"/>
      <c r="G39" s="121" t="s">
        <v>48</v>
      </c>
      <c r="H39" s="122" t="s">
        <v>49</v>
      </c>
      <c r="I39" s="84"/>
      <c r="J39" s="123">
        <f>SUM(J30:J37)</f>
        <v>0</v>
      </c>
      <c r="K39" s="124"/>
      <c r="L39" s="24"/>
      <c r="AZ39" s="30" t="s">
        <v>216</v>
      </c>
      <c r="BA39" s="30" t="s">
        <v>217</v>
      </c>
      <c r="BB39" s="30" t="s">
        <v>1</v>
      </c>
      <c r="BC39" s="30" t="s">
        <v>218</v>
      </c>
      <c r="BD39" s="30" t="s">
        <v>86</v>
      </c>
    </row>
    <row r="40" spans="2:56" s="1" customFormat="1" ht="14.45" customHeight="1" x14ac:dyDescent="0.2">
      <c r="B40" s="24"/>
      <c r="L40" s="24"/>
      <c r="AZ40" s="30" t="s">
        <v>219</v>
      </c>
      <c r="BA40" s="30" t="s">
        <v>220</v>
      </c>
      <c r="BB40" s="30" t="s">
        <v>1</v>
      </c>
      <c r="BC40" s="30" t="s">
        <v>221</v>
      </c>
      <c r="BD40" s="30" t="s">
        <v>86</v>
      </c>
    </row>
    <row r="41" spans="2:56" ht="14.45" customHeight="1" x14ac:dyDescent="0.2">
      <c r="B41" s="20"/>
      <c r="L41" s="20"/>
      <c r="AZ41" s="30" t="s">
        <v>222</v>
      </c>
      <c r="BA41" s="30" t="s">
        <v>223</v>
      </c>
      <c r="BB41" s="30" t="s">
        <v>1</v>
      </c>
      <c r="BC41" s="30" t="s">
        <v>224</v>
      </c>
      <c r="BD41" s="30" t="s">
        <v>86</v>
      </c>
    </row>
    <row r="42" spans="2:56" ht="14.45" customHeight="1" x14ac:dyDescent="0.2">
      <c r="B42" s="20"/>
      <c r="L42" s="20"/>
      <c r="AZ42" s="30" t="s">
        <v>225</v>
      </c>
      <c r="BA42" s="30" t="s">
        <v>226</v>
      </c>
      <c r="BB42" s="30" t="s">
        <v>1</v>
      </c>
      <c r="BC42" s="30" t="s">
        <v>227</v>
      </c>
      <c r="BD42" s="30" t="s">
        <v>86</v>
      </c>
    </row>
    <row r="43" spans="2:56" ht="14.45" customHeight="1" x14ac:dyDescent="0.2">
      <c r="B43" s="20"/>
      <c r="L43" s="20"/>
      <c r="AZ43" s="30" t="s">
        <v>228</v>
      </c>
      <c r="BA43" s="30" t="s">
        <v>229</v>
      </c>
      <c r="BB43" s="30" t="s">
        <v>1</v>
      </c>
      <c r="BC43" s="30" t="s">
        <v>230</v>
      </c>
      <c r="BD43" s="30" t="s">
        <v>86</v>
      </c>
    </row>
    <row r="44" spans="2:56" ht="14.45" customHeight="1" x14ac:dyDescent="0.2">
      <c r="B44" s="20"/>
      <c r="L44" s="20"/>
      <c r="AZ44" s="30" t="s">
        <v>231</v>
      </c>
      <c r="BA44" s="30" t="s">
        <v>232</v>
      </c>
      <c r="BB44" s="30" t="s">
        <v>1</v>
      </c>
      <c r="BC44" s="30" t="s">
        <v>233</v>
      </c>
      <c r="BD44" s="30" t="s">
        <v>86</v>
      </c>
    </row>
    <row r="45" spans="2:56" ht="14.45" customHeight="1" x14ac:dyDescent="0.2">
      <c r="B45" s="20"/>
      <c r="L45" s="20"/>
      <c r="AZ45" s="30" t="s">
        <v>234</v>
      </c>
      <c r="BA45" s="30" t="s">
        <v>235</v>
      </c>
      <c r="BB45" s="30" t="s">
        <v>1</v>
      </c>
      <c r="BC45" s="30" t="s">
        <v>236</v>
      </c>
      <c r="BD45" s="30" t="s">
        <v>86</v>
      </c>
    </row>
    <row r="46" spans="2:56" ht="14.45" customHeight="1" x14ac:dyDescent="0.2">
      <c r="B46" s="20"/>
      <c r="L46" s="20"/>
      <c r="AZ46" s="30" t="s">
        <v>237</v>
      </c>
      <c r="BA46" s="30" t="s">
        <v>238</v>
      </c>
      <c r="BB46" s="30" t="s">
        <v>1</v>
      </c>
      <c r="BC46" s="30" t="s">
        <v>239</v>
      </c>
      <c r="BD46" s="30" t="s">
        <v>86</v>
      </c>
    </row>
    <row r="47" spans="2:56" ht="14.45" customHeight="1" x14ac:dyDescent="0.2">
      <c r="B47" s="20"/>
      <c r="L47" s="20"/>
      <c r="AZ47" s="30" t="s">
        <v>240</v>
      </c>
      <c r="BA47" s="30" t="s">
        <v>241</v>
      </c>
      <c r="BB47" s="30" t="s">
        <v>1</v>
      </c>
      <c r="BC47" s="30" t="s">
        <v>242</v>
      </c>
      <c r="BD47" s="30" t="s">
        <v>86</v>
      </c>
    </row>
    <row r="48" spans="2:56" ht="14.45" customHeight="1" x14ac:dyDescent="0.2">
      <c r="B48" s="20"/>
      <c r="L48" s="20"/>
      <c r="AZ48" s="30" t="s">
        <v>243</v>
      </c>
      <c r="BA48" s="30" t="s">
        <v>244</v>
      </c>
      <c r="BB48" s="30" t="s">
        <v>1</v>
      </c>
      <c r="BC48" s="30" t="s">
        <v>245</v>
      </c>
      <c r="BD48" s="30" t="s">
        <v>86</v>
      </c>
    </row>
    <row r="49" spans="2:56" ht="14.45" customHeight="1" x14ac:dyDescent="0.2">
      <c r="B49" s="20"/>
      <c r="L49" s="20"/>
      <c r="AZ49" s="30" t="s">
        <v>246</v>
      </c>
      <c r="BA49" s="30" t="s">
        <v>247</v>
      </c>
      <c r="BB49" s="30" t="s">
        <v>1</v>
      </c>
      <c r="BC49" s="30" t="s">
        <v>248</v>
      </c>
      <c r="BD49" s="30" t="s">
        <v>86</v>
      </c>
    </row>
    <row r="50" spans="2:56" s="1" customFormat="1" ht="14.45" customHeight="1" x14ac:dyDescent="0.2">
      <c r="B50" s="24"/>
      <c r="D50" s="72" t="s">
        <v>50</v>
      </c>
      <c r="E50" s="73"/>
      <c r="F50" s="73"/>
      <c r="G50" s="72" t="s">
        <v>51</v>
      </c>
      <c r="H50" s="73"/>
      <c r="I50" s="73"/>
      <c r="J50" s="73"/>
      <c r="K50" s="73"/>
      <c r="L50" s="24"/>
      <c r="AZ50" s="30" t="s">
        <v>249</v>
      </c>
      <c r="BA50" s="30" t="s">
        <v>250</v>
      </c>
      <c r="BB50" s="30" t="s">
        <v>1</v>
      </c>
      <c r="BC50" s="30" t="s">
        <v>251</v>
      </c>
      <c r="BD50" s="30" t="s">
        <v>86</v>
      </c>
    </row>
    <row r="51" spans="2:56" x14ac:dyDescent="0.2">
      <c r="B51" s="20"/>
      <c r="L51" s="20"/>
      <c r="AZ51" s="30" t="s">
        <v>252</v>
      </c>
      <c r="BA51" s="30" t="s">
        <v>253</v>
      </c>
      <c r="BB51" s="30" t="s">
        <v>1</v>
      </c>
      <c r="BC51" s="30" t="s">
        <v>254</v>
      </c>
      <c r="BD51" s="30" t="s">
        <v>86</v>
      </c>
    </row>
    <row r="52" spans="2:56" x14ac:dyDescent="0.2">
      <c r="B52" s="20"/>
      <c r="L52" s="20"/>
      <c r="AZ52" s="30" t="s">
        <v>255</v>
      </c>
      <c r="BA52" s="30" t="s">
        <v>256</v>
      </c>
      <c r="BB52" s="30" t="s">
        <v>1</v>
      </c>
      <c r="BC52" s="30" t="s">
        <v>257</v>
      </c>
      <c r="BD52" s="30" t="s">
        <v>86</v>
      </c>
    </row>
    <row r="53" spans="2:56" x14ac:dyDescent="0.2">
      <c r="B53" s="20"/>
      <c r="L53" s="20"/>
    </row>
    <row r="54" spans="2:56" x14ac:dyDescent="0.2">
      <c r="B54" s="20"/>
      <c r="L54" s="20"/>
    </row>
    <row r="55" spans="2:56" x14ac:dyDescent="0.2">
      <c r="B55" s="20"/>
      <c r="L55" s="20"/>
    </row>
    <row r="56" spans="2:56" x14ac:dyDescent="0.2">
      <c r="B56" s="20"/>
      <c r="L56" s="20"/>
    </row>
    <row r="57" spans="2:56" x14ac:dyDescent="0.2">
      <c r="B57" s="20"/>
      <c r="L57" s="20"/>
    </row>
    <row r="58" spans="2:56" x14ac:dyDescent="0.2">
      <c r="B58" s="20"/>
      <c r="L58" s="20"/>
    </row>
    <row r="59" spans="2:56" x14ac:dyDescent="0.2">
      <c r="B59" s="20"/>
      <c r="L59" s="20"/>
    </row>
    <row r="60" spans="2:56" x14ac:dyDescent="0.2">
      <c r="B60" s="20"/>
      <c r="L60" s="20"/>
    </row>
    <row r="61" spans="2:56" s="1" customFormat="1" ht="12.75" x14ac:dyDescent="0.2">
      <c r="B61" s="24"/>
      <c r="D61" s="74" t="s">
        <v>52</v>
      </c>
      <c r="E61" s="66"/>
      <c r="F61" s="125" t="s">
        <v>53</v>
      </c>
      <c r="G61" s="74" t="s">
        <v>52</v>
      </c>
      <c r="H61" s="66"/>
      <c r="I61" s="66"/>
      <c r="J61" s="126" t="s">
        <v>53</v>
      </c>
      <c r="K61" s="66"/>
      <c r="L61" s="24"/>
    </row>
    <row r="62" spans="2:56" x14ac:dyDescent="0.2">
      <c r="B62" s="20"/>
      <c r="L62" s="20"/>
    </row>
    <row r="63" spans="2:56" x14ac:dyDescent="0.2">
      <c r="B63" s="20"/>
      <c r="L63" s="20"/>
    </row>
    <row r="64" spans="2:56" x14ac:dyDescent="0.2">
      <c r="B64" s="20"/>
      <c r="L64" s="20"/>
    </row>
    <row r="65" spans="2:12" s="1" customFormat="1" ht="12.75" x14ac:dyDescent="0.2">
      <c r="B65" s="24"/>
      <c r="D65" s="72" t="s">
        <v>54</v>
      </c>
      <c r="E65" s="73"/>
      <c r="F65" s="73"/>
      <c r="G65" s="72" t="s">
        <v>55</v>
      </c>
      <c r="H65" s="73"/>
      <c r="I65" s="73"/>
      <c r="J65" s="73"/>
      <c r="K65" s="73"/>
      <c r="L65" s="2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24"/>
      <c r="D76" s="74" t="s">
        <v>52</v>
      </c>
      <c r="E76" s="66"/>
      <c r="F76" s="125" t="s">
        <v>53</v>
      </c>
      <c r="G76" s="74" t="s">
        <v>52</v>
      </c>
      <c r="H76" s="66"/>
      <c r="I76" s="66"/>
      <c r="J76" s="126" t="s">
        <v>53</v>
      </c>
      <c r="K76" s="66"/>
      <c r="L76" s="24"/>
    </row>
    <row r="77" spans="2:12" s="1" customFormat="1" ht="14.4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4"/>
    </row>
    <row r="81" spans="2:47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4"/>
    </row>
    <row r="82" spans="2:47" s="1" customFormat="1" ht="24.95" customHeight="1" x14ac:dyDescent="0.2">
      <c r="B82" s="24"/>
      <c r="C82" s="21" t="s">
        <v>258</v>
      </c>
      <c r="L82" s="24"/>
    </row>
    <row r="83" spans="2:47" s="1" customFormat="1" ht="6.95" customHeight="1" x14ac:dyDescent="0.2">
      <c r="B83" s="24"/>
      <c r="L83" s="24"/>
    </row>
    <row r="84" spans="2:47" s="1" customFormat="1" ht="12" customHeight="1" x14ac:dyDescent="0.2">
      <c r="B84" s="24"/>
      <c r="C84" s="59" t="s">
        <v>17</v>
      </c>
      <c r="L84" s="24"/>
    </row>
    <row r="85" spans="2:47" s="1" customFormat="1" ht="16.5" customHeight="1" x14ac:dyDescent="0.2">
      <c r="B85" s="24"/>
      <c r="E85" s="241" t="str">
        <f>E7</f>
        <v>Rek. pavilonu nosorožců 3, ZOO Dvůr Králové - 1.etapa</v>
      </c>
      <c r="F85" s="242"/>
      <c r="G85" s="242"/>
      <c r="H85" s="242"/>
      <c r="L85" s="24"/>
    </row>
    <row r="86" spans="2:47" s="1" customFormat="1" ht="12" customHeight="1" x14ac:dyDescent="0.2">
      <c r="B86" s="24"/>
      <c r="C86" s="59" t="s">
        <v>122</v>
      </c>
      <c r="L86" s="24"/>
    </row>
    <row r="87" spans="2:47" s="1" customFormat="1" ht="16.5" customHeight="1" x14ac:dyDescent="0.2">
      <c r="B87" s="24"/>
      <c r="E87" s="224" t="str">
        <f>E9</f>
        <v>11 - SO 01 - Pavilon nosorožců - 1.etapa</v>
      </c>
      <c r="F87" s="240"/>
      <c r="G87" s="240"/>
      <c r="H87" s="240"/>
      <c r="L87" s="24"/>
    </row>
    <row r="88" spans="2:47" s="1" customFormat="1" ht="6.95" customHeight="1" x14ac:dyDescent="0.2">
      <c r="B88" s="24"/>
      <c r="L88" s="24"/>
    </row>
    <row r="89" spans="2:47" s="1" customFormat="1" ht="12" customHeight="1" x14ac:dyDescent="0.2">
      <c r="B89" s="24"/>
      <c r="C89" s="59" t="s">
        <v>21</v>
      </c>
      <c r="F89" s="63" t="str">
        <f>F12</f>
        <v>Dvůr Králové nad Labem</v>
      </c>
      <c r="I89" s="59" t="s">
        <v>23</v>
      </c>
      <c r="J89" s="57" t="str">
        <f>IF(J12="","",J12)</f>
        <v>19. 3. 2024</v>
      </c>
      <c r="L89" s="24"/>
    </row>
    <row r="90" spans="2:47" s="1" customFormat="1" ht="6.95" customHeight="1" x14ac:dyDescent="0.2">
      <c r="B90" s="24"/>
      <c r="L90" s="24"/>
    </row>
    <row r="91" spans="2:47" s="1" customFormat="1" ht="40.15" customHeight="1" x14ac:dyDescent="0.2">
      <c r="B91" s="24"/>
      <c r="C91" s="59" t="s">
        <v>25</v>
      </c>
      <c r="F91" s="63" t="str">
        <f>E15</f>
        <v>ZOO Dvůr Králové a.s., Štefánikova 1029, D.K.n.L.</v>
      </c>
      <c r="I91" s="59" t="s">
        <v>31</v>
      </c>
      <c r="J91" s="127" t="str">
        <f>E21</f>
        <v>Projektis DK s.r.o., Legionářská 562, D.K.n.L.</v>
      </c>
      <c r="L91" s="24"/>
    </row>
    <row r="92" spans="2:47" s="1" customFormat="1" ht="15.2" customHeight="1" x14ac:dyDescent="0.2">
      <c r="B92" s="24"/>
      <c r="C92" s="59" t="s">
        <v>29</v>
      </c>
      <c r="F92" s="63" t="str">
        <f>IF(E18="","",E18)</f>
        <v>Vyplň údaj</v>
      </c>
      <c r="I92" s="59" t="s">
        <v>34</v>
      </c>
      <c r="J92" s="127" t="str">
        <f>E24</f>
        <v>ing. V. Švehla</v>
      </c>
      <c r="L92" s="24"/>
    </row>
    <row r="93" spans="2:47" s="1" customFormat="1" ht="10.35" customHeight="1" x14ac:dyDescent="0.2">
      <c r="B93" s="24"/>
      <c r="L93" s="24"/>
    </row>
    <row r="94" spans="2:47" s="1" customFormat="1" ht="29.25" customHeight="1" x14ac:dyDescent="0.2">
      <c r="B94" s="24"/>
      <c r="C94" s="128" t="s">
        <v>259</v>
      </c>
      <c r="D94" s="119"/>
      <c r="E94" s="119"/>
      <c r="F94" s="119"/>
      <c r="G94" s="119"/>
      <c r="H94" s="119"/>
      <c r="I94" s="119"/>
      <c r="J94" s="129" t="s">
        <v>260</v>
      </c>
      <c r="K94" s="119"/>
      <c r="L94" s="24"/>
    </row>
    <row r="95" spans="2:47" s="1" customFormat="1" ht="10.35" customHeight="1" x14ac:dyDescent="0.2">
      <c r="B95" s="24"/>
      <c r="L95" s="24"/>
    </row>
    <row r="96" spans="2:47" s="1" customFormat="1" ht="22.9" customHeight="1" x14ac:dyDescent="0.2">
      <c r="B96" s="24"/>
      <c r="C96" s="130" t="s">
        <v>261</v>
      </c>
      <c r="J96" s="114">
        <f>J142</f>
        <v>0</v>
      </c>
      <c r="L96" s="24"/>
      <c r="AU96" s="17" t="s">
        <v>262</v>
      </c>
    </row>
    <row r="97" spans="2:12" s="8" customFormat="1" ht="24.95" customHeight="1" x14ac:dyDescent="0.2">
      <c r="B97" s="131"/>
      <c r="D97" s="132" t="s">
        <v>263</v>
      </c>
      <c r="E97" s="133"/>
      <c r="F97" s="133"/>
      <c r="G97" s="133"/>
      <c r="H97" s="133"/>
      <c r="I97" s="133"/>
      <c r="J97" s="134">
        <f>J143</f>
        <v>0</v>
      </c>
      <c r="L97" s="131"/>
    </row>
    <row r="98" spans="2:12" s="9" customFormat="1" ht="19.899999999999999" customHeight="1" x14ac:dyDescent="0.2">
      <c r="B98" s="135"/>
      <c r="D98" s="136" t="s">
        <v>264</v>
      </c>
      <c r="E98" s="137"/>
      <c r="F98" s="137"/>
      <c r="G98" s="137"/>
      <c r="H98" s="137"/>
      <c r="I98" s="137"/>
      <c r="J98" s="138">
        <f>J144</f>
        <v>0</v>
      </c>
      <c r="L98" s="135"/>
    </row>
    <row r="99" spans="2:12" s="9" customFormat="1" ht="19.899999999999999" customHeight="1" x14ac:dyDescent="0.2">
      <c r="B99" s="135"/>
      <c r="D99" s="136" t="s">
        <v>265</v>
      </c>
      <c r="E99" s="137"/>
      <c r="F99" s="137"/>
      <c r="G99" s="137"/>
      <c r="H99" s="137"/>
      <c r="I99" s="137"/>
      <c r="J99" s="138">
        <f>J248</f>
        <v>0</v>
      </c>
      <c r="L99" s="135"/>
    </row>
    <row r="100" spans="2:12" s="9" customFormat="1" ht="19.899999999999999" customHeight="1" x14ac:dyDescent="0.2">
      <c r="B100" s="135"/>
      <c r="D100" s="136" t="s">
        <v>266</v>
      </c>
      <c r="E100" s="137"/>
      <c r="F100" s="137"/>
      <c r="G100" s="137"/>
      <c r="H100" s="137"/>
      <c r="I100" s="137"/>
      <c r="J100" s="138">
        <f>J368</f>
        <v>0</v>
      </c>
      <c r="L100" s="135"/>
    </row>
    <row r="101" spans="2:12" s="9" customFormat="1" ht="19.899999999999999" customHeight="1" x14ac:dyDescent="0.2">
      <c r="B101" s="135"/>
      <c r="D101" s="136" t="s">
        <v>267</v>
      </c>
      <c r="E101" s="137"/>
      <c r="F101" s="137"/>
      <c r="G101" s="137"/>
      <c r="H101" s="137"/>
      <c r="I101" s="137"/>
      <c r="J101" s="138">
        <f>J462</f>
        <v>0</v>
      </c>
      <c r="L101" s="135"/>
    </row>
    <row r="102" spans="2:12" s="9" customFormat="1" ht="19.899999999999999" customHeight="1" x14ac:dyDescent="0.2">
      <c r="B102" s="135"/>
      <c r="D102" s="136" t="s">
        <v>268</v>
      </c>
      <c r="E102" s="137"/>
      <c r="F102" s="137"/>
      <c r="G102" s="137"/>
      <c r="H102" s="137"/>
      <c r="I102" s="137"/>
      <c r="J102" s="138">
        <f>J493</f>
        <v>0</v>
      </c>
      <c r="L102" s="135"/>
    </row>
    <row r="103" spans="2:12" s="9" customFormat="1" ht="19.899999999999999" customHeight="1" x14ac:dyDescent="0.2">
      <c r="B103" s="135"/>
      <c r="D103" s="136" t="s">
        <v>269</v>
      </c>
      <c r="E103" s="137"/>
      <c r="F103" s="137"/>
      <c r="G103" s="137"/>
      <c r="H103" s="137"/>
      <c r="I103" s="137"/>
      <c r="J103" s="138">
        <f>J517</f>
        <v>0</v>
      </c>
      <c r="L103" s="135"/>
    </row>
    <row r="104" spans="2:12" s="9" customFormat="1" ht="19.899999999999999" customHeight="1" x14ac:dyDescent="0.2">
      <c r="B104" s="135"/>
      <c r="D104" s="136" t="s">
        <v>270</v>
      </c>
      <c r="E104" s="137"/>
      <c r="F104" s="137"/>
      <c r="G104" s="137"/>
      <c r="H104" s="137"/>
      <c r="I104" s="137"/>
      <c r="J104" s="138">
        <f>J902</f>
        <v>0</v>
      </c>
      <c r="L104" s="135"/>
    </row>
    <row r="105" spans="2:12" s="9" customFormat="1" ht="19.899999999999999" customHeight="1" x14ac:dyDescent="0.2">
      <c r="B105" s="135"/>
      <c r="D105" s="136" t="s">
        <v>271</v>
      </c>
      <c r="E105" s="137"/>
      <c r="F105" s="137"/>
      <c r="G105" s="137"/>
      <c r="H105" s="137"/>
      <c r="I105" s="137"/>
      <c r="J105" s="138">
        <f>J1194</f>
        <v>0</v>
      </c>
      <c r="L105" s="135"/>
    </row>
    <row r="106" spans="2:12" s="9" customFormat="1" ht="19.899999999999999" customHeight="1" x14ac:dyDescent="0.2">
      <c r="B106" s="135"/>
      <c r="D106" s="136" t="s">
        <v>272</v>
      </c>
      <c r="E106" s="137"/>
      <c r="F106" s="137"/>
      <c r="G106" s="137"/>
      <c r="H106" s="137"/>
      <c r="I106" s="137"/>
      <c r="J106" s="138">
        <f>J1200</f>
        <v>0</v>
      </c>
      <c r="L106" s="135"/>
    </row>
    <row r="107" spans="2:12" s="8" customFormat="1" ht="24.95" customHeight="1" x14ac:dyDescent="0.2">
      <c r="B107" s="131"/>
      <c r="D107" s="132" t="s">
        <v>273</v>
      </c>
      <c r="E107" s="133"/>
      <c r="F107" s="133"/>
      <c r="G107" s="133"/>
      <c r="H107" s="133"/>
      <c r="I107" s="133"/>
      <c r="J107" s="134">
        <f>J1202</f>
        <v>0</v>
      </c>
      <c r="L107" s="131"/>
    </row>
    <row r="108" spans="2:12" s="9" customFormat="1" ht="19.899999999999999" customHeight="1" x14ac:dyDescent="0.2">
      <c r="B108" s="135"/>
      <c r="D108" s="136" t="s">
        <v>274</v>
      </c>
      <c r="E108" s="137"/>
      <c r="F108" s="137"/>
      <c r="G108" s="137"/>
      <c r="H108" s="137"/>
      <c r="I108" s="137"/>
      <c r="J108" s="138">
        <f>J1203</f>
        <v>0</v>
      </c>
      <c r="L108" s="135"/>
    </row>
    <row r="109" spans="2:12" s="9" customFormat="1" ht="19.899999999999999" customHeight="1" x14ac:dyDescent="0.2">
      <c r="B109" s="135"/>
      <c r="D109" s="136" t="s">
        <v>275</v>
      </c>
      <c r="E109" s="137"/>
      <c r="F109" s="137"/>
      <c r="G109" s="137"/>
      <c r="H109" s="137"/>
      <c r="I109" s="137"/>
      <c r="J109" s="138">
        <f>J1270</f>
        <v>0</v>
      </c>
      <c r="L109" s="135"/>
    </row>
    <row r="110" spans="2:12" s="9" customFormat="1" ht="19.899999999999999" customHeight="1" x14ac:dyDescent="0.2">
      <c r="B110" s="135"/>
      <c r="D110" s="136" t="s">
        <v>276</v>
      </c>
      <c r="E110" s="137"/>
      <c r="F110" s="137"/>
      <c r="G110" s="137"/>
      <c r="H110" s="137"/>
      <c r="I110" s="137"/>
      <c r="J110" s="138">
        <f>J1320</f>
        <v>0</v>
      </c>
      <c r="L110" s="135"/>
    </row>
    <row r="111" spans="2:12" s="9" customFormat="1" ht="19.899999999999999" customHeight="1" x14ac:dyDescent="0.2">
      <c r="B111" s="135"/>
      <c r="D111" s="136" t="s">
        <v>277</v>
      </c>
      <c r="E111" s="137"/>
      <c r="F111" s="137"/>
      <c r="G111" s="137"/>
      <c r="H111" s="137"/>
      <c r="I111" s="137"/>
      <c r="J111" s="138">
        <f>J1324</f>
        <v>0</v>
      </c>
      <c r="L111" s="135"/>
    </row>
    <row r="112" spans="2:12" s="9" customFormat="1" ht="19.899999999999999" customHeight="1" x14ac:dyDescent="0.2">
      <c r="B112" s="135"/>
      <c r="D112" s="136" t="s">
        <v>278</v>
      </c>
      <c r="E112" s="137"/>
      <c r="F112" s="137"/>
      <c r="G112" s="137"/>
      <c r="H112" s="137"/>
      <c r="I112" s="137"/>
      <c r="J112" s="138">
        <f>J1333</f>
        <v>0</v>
      </c>
      <c r="L112" s="135"/>
    </row>
    <row r="113" spans="2:12" s="9" customFormat="1" ht="19.899999999999999" customHeight="1" x14ac:dyDescent="0.2">
      <c r="B113" s="135"/>
      <c r="D113" s="136" t="s">
        <v>279</v>
      </c>
      <c r="E113" s="137"/>
      <c r="F113" s="137"/>
      <c r="G113" s="137"/>
      <c r="H113" s="137"/>
      <c r="I113" s="137"/>
      <c r="J113" s="138">
        <f>J1443</f>
        <v>0</v>
      </c>
      <c r="L113" s="135"/>
    </row>
    <row r="114" spans="2:12" s="9" customFormat="1" ht="19.899999999999999" customHeight="1" x14ac:dyDescent="0.2">
      <c r="B114" s="135"/>
      <c r="D114" s="136" t="s">
        <v>280</v>
      </c>
      <c r="E114" s="137"/>
      <c r="F114" s="137"/>
      <c r="G114" s="137"/>
      <c r="H114" s="137"/>
      <c r="I114" s="137"/>
      <c r="J114" s="138">
        <f>J1463</f>
        <v>0</v>
      </c>
      <c r="L114" s="135"/>
    </row>
    <row r="115" spans="2:12" s="9" customFormat="1" ht="19.899999999999999" customHeight="1" x14ac:dyDescent="0.2">
      <c r="B115" s="135"/>
      <c r="D115" s="136" t="s">
        <v>281</v>
      </c>
      <c r="E115" s="137"/>
      <c r="F115" s="137"/>
      <c r="G115" s="137"/>
      <c r="H115" s="137"/>
      <c r="I115" s="137"/>
      <c r="J115" s="138">
        <f>J1485</f>
        <v>0</v>
      </c>
      <c r="L115" s="135"/>
    </row>
    <row r="116" spans="2:12" s="9" customFormat="1" ht="19.899999999999999" customHeight="1" x14ac:dyDescent="0.2">
      <c r="B116" s="135"/>
      <c r="D116" s="136" t="s">
        <v>282</v>
      </c>
      <c r="E116" s="137"/>
      <c r="F116" s="137"/>
      <c r="G116" s="137"/>
      <c r="H116" s="137"/>
      <c r="I116" s="137"/>
      <c r="J116" s="138">
        <f>J1495</f>
        <v>0</v>
      </c>
      <c r="L116" s="135"/>
    </row>
    <row r="117" spans="2:12" s="9" customFormat="1" ht="19.899999999999999" customHeight="1" x14ac:dyDescent="0.2">
      <c r="B117" s="135"/>
      <c r="D117" s="136" t="s">
        <v>283</v>
      </c>
      <c r="E117" s="137"/>
      <c r="F117" s="137"/>
      <c r="G117" s="137"/>
      <c r="H117" s="137"/>
      <c r="I117" s="137"/>
      <c r="J117" s="138">
        <f>J1527</f>
        <v>0</v>
      </c>
      <c r="L117" s="135"/>
    </row>
    <row r="118" spans="2:12" s="9" customFormat="1" ht="19.899999999999999" customHeight="1" x14ac:dyDescent="0.2">
      <c r="B118" s="135"/>
      <c r="D118" s="136" t="s">
        <v>284</v>
      </c>
      <c r="E118" s="137"/>
      <c r="F118" s="137"/>
      <c r="G118" s="137"/>
      <c r="H118" s="137"/>
      <c r="I118" s="137"/>
      <c r="J118" s="138">
        <f>J1598</f>
        <v>0</v>
      </c>
      <c r="L118" s="135"/>
    </row>
    <row r="119" spans="2:12" s="9" customFormat="1" ht="19.899999999999999" customHeight="1" x14ac:dyDescent="0.2">
      <c r="B119" s="135"/>
      <c r="D119" s="136" t="s">
        <v>285</v>
      </c>
      <c r="E119" s="137"/>
      <c r="F119" s="137"/>
      <c r="G119" s="137"/>
      <c r="H119" s="137"/>
      <c r="I119" s="137"/>
      <c r="J119" s="138">
        <f>J1620</f>
        <v>0</v>
      </c>
      <c r="L119" s="135"/>
    </row>
    <row r="120" spans="2:12" s="9" customFormat="1" ht="19.899999999999999" customHeight="1" x14ac:dyDescent="0.2">
      <c r="B120" s="135"/>
      <c r="D120" s="136" t="s">
        <v>286</v>
      </c>
      <c r="E120" s="137"/>
      <c r="F120" s="137"/>
      <c r="G120" s="137"/>
      <c r="H120" s="137"/>
      <c r="I120" s="137"/>
      <c r="J120" s="138">
        <f>J1656</f>
        <v>0</v>
      </c>
      <c r="L120" s="135"/>
    </row>
    <row r="121" spans="2:12" s="9" customFormat="1" ht="19.899999999999999" customHeight="1" x14ac:dyDescent="0.2">
      <c r="B121" s="135"/>
      <c r="D121" s="136" t="s">
        <v>287</v>
      </c>
      <c r="E121" s="137"/>
      <c r="F121" s="137"/>
      <c r="G121" s="137"/>
      <c r="H121" s="137"/>
      <c r="I121" s="137"/>
      <c r="J121" s="138">
        <f>J1679</f>
        <v>0</v>
      </c>
      <c r="L121" s="135"/>
    </row>
    <row r="122" spans="2:12" s="8" customFormat="1" ht="24.95" customHeight="1" x14ac:dyDescent="0.2">
      <c r="B122" s="131"/>
      <c r="D122" s="132" t="s">
        <v>288</v>
      </c>
      <c r="E122" s="133"/>
      <c r="F122" s="133"/>
      <c r="G122" s="133"/>
      <c r="H122" s="133"/>
      <c r="I122" s="133"/>
      <c r="J122" s="134">
        <f>J1699</f>
        <v>0</v>
      </c>
      <c r="L122" s="131"/>
    </row>
    <row r="123" spans="2:12" s="1" customFormat="1" ht="21.75" customHeight="1" x14ac:dyDescent="0.2">
      <c r="B123" s="24"/>
      <c r="L123" s="24"/>
    </row>
    <row r="124" spans="2:12" s="1" customFormat="1" ht="6.95" customHeight="1" x14ac:dyDescent="0.2">
      <c r="B124" s="25"/>
      <c r="C124" s="26"/>
      <c r="D124" s="26"/>
      <c r="E124" s="26"/>
      <c r="F124" s="26"/>
      <c r="G124" s="26"/>
      <c r="H124" s="26"/>
      <c r="I124" s="26"/>
      <c r="J124" s="26"/>
      <c r="K124" s="26"/>
      <c r="L124" s="24"/>
    </row>
    <row r="128" spans="2:12" s="1" customFormat="1" ht="6.95" customHeight="1" x14ac:dyDescent="0.2">
      <c r="B128" s="75"/>
      <c r="C128" s="76"/>
      <c r="D128" s="76"/>
      <c r="E128" s="76"/>
      <c r="F128" s="76"/>
      <c r="G128" s="76"/>
      <c r="H128" s="76"/>
      <c r="I128" s="76"/>
      <c r="J128" s="76"/>
      <c r="K128" s="76"/>
      <c r="L128" s="24"/>
    </row>
    <row r="129" spans="2:63" s="1" customFormat="1" ht="24.95" customHeight="1" x14ac:dyDescent="0.2">
      <c r="B129" s="24"/>
      <c r="C129" s="21" t="s">
        <v>289</v>
      </c>
      <c r="L129" s="24"/>
    </row>
    <row r="130" spans="2:63" s="1" customFormat="1" ht="6.95" customHeight="1" x14ac:dyDescent="0.2">
      <c r="B130" s="24"/>
      <c r="L130" s="24"/>
    </row>
    <row r="131" spans="2:63" s="1" customFormat="1" ht="12" customHeight="1" x14ac:dyDescent="0.2">
      <c r="B131" s="24"/>
      <c r="C131" s="59" t="s">
        <v>17</v>
      </c>
      <c r="L131" s="24"/>
    </row>
    <row r="132" spans="2:63" s="1" customFormat="1" ht="16.5" customHeight="1" x14ac:dyDescent="0.2">
      <c r="B132" s="24"/>
      <c r="E132" s="241" t="str">
        <f>E7</f>
        <v>Rek. pavilonu nosorožců 3, ZOO Dvůr Králové - 1.etapa</v>
      </c>
      <c r="F132" s="242"/>
      <c r="G132" s="242"/>
      <c r="H132" s="242"/>
      <c r="L132" s="24"/>
    </row>
    <row r="133" spans="2:63" s="1" customFormat="1" ht="12" customHeight="1" x14ac:dyDescent="0.2">
      <c r="B133" s="24"/>
      <c r="C133" s="59" t="s">
        <v>122</v>
      </c>
      <c r="L133" s="24"/>
    </row>
    <row r="134" spans="2:63" s="1" customFormat="1" ht="16.5" customHeight="1" x14ac:dyDescent="0.2">
      <c r="B134" s="24"/>
      <c r="E134" s="224" t="str">
        <f>E9</f>
        <v>11 - SO 01 - Pavilon nosorožců - 1.etapa</v>
      </c>
      <c r="F134" s="240"/>
      <c r="G134" s="240"/>
      <c r="H134" s="240"/>
      <c r="L134" s="24"/>
    </row>
    <row r="135" spans="2:63" s="1" customFormat="1" ht="6.95" customHeight="1" x14ac:dyDescent="0.2">
      <c r="B135" s="24"/>
      <c r="L135" s="24"/>
    </row>
    <row r="136" spans="2:63" s="1" customFormat="1" ht="12" customHeight="1" x14ac:dyDescent="0.2">
      <c r="B136" s="24"/>
      <c r="C136" s="59" t="s">
        <v>21</v>
      </c>
      <c r="F136" s="63" t="str">
        <f>F12</f>
        <v>Dvůr Králové nad Labem</v>
      </c>
      <c r="I136" s="59" t="s">
        <v>23</v>
      </c>
      <c r="J136" s="57" t="str">
        <f>IF(J12="","",J12)</f>
        <v>19. 3. 2024</v>
      </c>
      <c r="L136" s="24"/>
    </row>
    <row r="137" spans="2:63" s="1" customFormat="1" ht="6.95" customHeight="1" x14ac:dyDescent="0.2">
      <c r="B137" s="24"/>
      <c r="L137" s="24"/>
    </row>
    <row r="138" spans="2:63" s="1" customFormat="1" ht="40.15" customHeight="1" x14ac:dyDescent="0.2">
      <c r="B138" s="24"/>
      <c r="C138" s="59" t="s">
        <v>25</v>
      </c>
      <c r="F138" s="63" t="str">
        <f>E15</f>
        <v>ZOO Dvůr Králové a.s., Štefánikova 1029, D.K.n.L.</v>
      </c>
      <c r="I138" s="59" t="s">
        <v>31</v>
      </c>
      <c r="J138" s="127" t="str">
        <f>E21</f>
        <v>Projektis DK s.r.o., Legionářská 562, D.K.n.L.</v>
      </c>
      <c r="L138" s="24"/>
    </row>
    <row r="139" spans="2:63" s="1" customFormat="1" ht="15.2" customHeight="1" x14ac:dyDescent="0.2">
      <c r="B139" s="24"/>
      <c r="C139" s="59" t="s">
        <v>29</v>
      </c>
      <c r="F139" s="63" t="str">
        <f>IF(E18="","",E18)</f>
        <v>Vyplň údaj</v>
      </c>
      <c r="I139" s="59" t="s">
        <v>34</v>
      </c>
      <c r="J139" s="127" t="str">
        <f>E24</f>
        <v>ing. V. Švehla</v>
      </c>
      <c r="L139" s="24"/>
    </row>
    <row r="140" spans="2:63" s="1" customFormat="1" ht="10.35" customHeight="1" x14ac:dyDescent="0.2">
      <c r="B140" s="24"/>
      <c r="L140" s="24"/>
    </row>
    <row r="141" spans="2:63" s="10" customFormat="1" ht="29.25" customHeight="1" x14ac:dyDescent="0.2">
      <c r="B141" s="32"/>
      <c r="C141" s="33" t="s">
        <v>290</v>
      </c>
      <c r="D141" s="34" t="s">
        <v>62</v>
      </c>
      <c r="E141" s="34" t="s">
        <v>58</v>
      </c>
      <c r="F141" s="34" t="s">
        <v>59</v>
      </c>
      <c r="G141" s="34" t="s">
        <v>291</v>
      </c>
      <c r="H141" s="34" t="s">
        <v>292</v>
      </c>
      <c r="I141" s="34" t="s">
        <v>293</v>
      </c>
      <c r="J141" s="34" t="s">
        <v>260</v>
      </c>
      <c r="K141" s="35" t="s">
        <v>294</v>
      </c>
      <c r="L141" s="32"/>
      <c r="M141" s="86" t="s">
        <v>1</v>
      </c>
      <c r="N141" s="87" t="s">
        <v>41</v>
      </c>
      <c r="O141" s="87" t="s">
        <v>295</v>
      </c>
      <c r="P141" s="87" t="s">
        <v>296</v>
      </c>
      <c r="Q141" s="87" t="s">
        <v>297</v>
      </c>
      <c r="R141" s="87" t="s">
        <v>298</v>
      </c>
      <c r="S141" s="87" t="s">
        <v>299</v>
      </c>
      <c r="T141" s="88" t="s">
        <v>300</v>
      </c>
    </row>
    <row r="142" spans="2:63" s="1" customFormat="1" ht="22.9" customHeight="1" x14ac:dyDescent="0.25">
      <c r="B142" s="24"/>
      <c r="C142" s="91" t="s">
        <v>301</v>
      </c>
      <c r="J142" s="139">
        <f>BK142</f>
        <v>0</v>
      </c>
      <c r="L142" s="24"/>
      <c r="M142" s="89"/>
      <c r="N142" s="81"/>
      <c r="O142" s="81"/>
      <c r="P142" s="140">
        <f>P143+P1202+P1699</f>
        <v>0</v>
      </c>
      <c r="Q142" s="81"/>
      <c r="R142" s="140">
        <f>R143+R1202+R1699</f>
        <v>1442.7637303263755</v>
      </c>
      <c r="S142" s="81"/>
      <c r="T142" s="141">
        <f>T143+T1202+T1699</f>
        <v>1067.2367590899996</v>
      </c>
      <c r="AT142" s="17" t="s">
        <v>76</v>
      </c>
      <c r="AU142" s="17" t="s">
        <v>262</v>
      </c>
      <c r="BK142" s="36">
        <f>BK143+BK1202+BK1699</f>
        <v>0</v>
      </c>
    </row>
    <row r="143" spans="2:63" s="11" customFormat="1" ht="25.9" customHeight="1" x14ac:dyDescent="0.2">
      <c r="B143" s="142"/>
      <c r="D143" s="37" t="s">
        <v>76</v>
      </c>
      <c r="E143" s="143" t="s">
        <v>302</v>
      </c>
      <c r="F143" s="143" t="s">
        <v>303</v>
      </c>
      <c r="J143" s="144">
        <f>BK143</f>
        <v>0</v>
      </c>
      <c r="L143" s="142"/>
      <c r="M143" s="145"/>
      <c r="P143" s="146">
        <f>P144+P248+P368+P462+P493+P517+P902+P1194+P1200</f>
        <v>0</v>
      </c>
      <c r="R143" s="146">
        <f>R144+R248+R368+R462+R493+R517+R902+R1194+R1200</f>
        <v>1352.0305922351586</v>
      </c>
      <c r="T143" s="147">
        <f>T144+T248+T368+T462+T493+T517+T902+T1194+T1200</f>
        <v>1065.6499230899997</v>
      </c>
      <c r="AR143" s="37" t="s">
        <v>8</v>
      </c>
      <c r="AT143" s="38" t="s">
        <v>76</v>
      </c>
      <c r="AU143" s="38" t="s">
        <v>77</v>
      </c>
      <c r="AY143" s="37" t="s">
        <v>304</v>
      </c>
      <c r="BK143" s="39">
        <f>BK144+BK248+BK368+BK462+BK493+BK517+BK902+BK1194+BK1200</f>
        <v>0</v>
      </c>
    </row>
    <row r="144" spans="2:63" s="11" customFormat="1" ht="22.9" customHeight="1" x14ac:dyDescent="0.2">
      <c r="B144" s="142"/>
      <c r="D144" s="37" t="s">
        <v>76</v>
      </c>
      <c r="E144" s="148" t="s">
        <v>8</v>
      </c>
      <c r="F144" s="148" t="s">
        <v>305</v>
      </c>
      <c r="J144" s="149">
        <f>BK144</f>
        <v>0</v>
      </c>
      <c r="L144" s="142"/>
      <c r="M144" s="145"/>
      <c r="P144" s="146">
        <f>SUM(P145:P247)</f>
        <v>0</v>
      </c>
      <c r="R144" s="146">
        <f>SUM(R145:R247)</f>
        <v>65.78828</v>
      </c>
      <c r="T144" s="147">
        <f>SUM(T145:T247)</f>
        <v>202.535</v>
      </c>
      <c r="AR144" s="37" t="s">
        <v>8</v>
      </c>
      <c r="AT144" s="38" t="s">
        <v>76</v>
      </c>
      <c r="AU144" s="38" t="s">
        <v>8</v>
      </c>
      <c r="AY144" s="37" t="s">
        <v>304</v>
      </c>
      <c r="BK144" s="39">
        <f>SUM(BK145:BK247)</f>
        <v>0</v>
      </c>
    </row>
    <row r="145" spans="2:65" s="1" customFormat="1" ht="24.2" customHeight="1" x14ac:dyDescent="0.2">
      <c r="B145" s="24"/>
      <c r="C145" s="150" t="s">
        <v>8</v>
      </c>
      <c r="D145" s="150" t="s">
        <v>306</v>
      </c>
      <c r="E145" s="151" t="s">
        <v>307</v>
      </c>
      <c r="F145" s="152" t="s">
        <v>308</v>
      </c>
      <c r="G145" s="153" t="s">
        <v>309</v>
      </c>
      <c r="H145" s="154">
        <v>5</v>
      </c>
      <c r="I145" s="40"/>
      <c r="J145" s="155">
        <f>ROUND(I145*H145,0)</f>
        <v>0</v>
      </c>
      <c r="K145" s="152" t="s">
        <v>310</v>
      </c>
      <c r="L145" s="24"/>
      <c r="M145" s="156" t="s">
        <v>1</v>
      </c>
      <c r="N145" s="157" t="s">
        <v>42</v>
      </c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AR145" s="41" t="s">
        <v>108</v>
      </c>
      <c r="AT145" s="41" t="s">
        <v>306</v>
      </c>
      <c r="AU145" s="41" t="s">
        <v>86</v>
      </c>
      <c r="AY145" s="17" t="s">
        <v>304</v>
      </c>
      <c r="BE145" s="42">
        <f>IF(N145="základní",J145,0)</f>
        <v>0</v>
      </c>
      <c r="BF145" s="42">
        <f>IF(N145="snížená",J145,0)</f>
        <v>0</v>
      </c>
      <c r="BG145" s="42">
        <f>IF(N145="zákl. přenesená",J145,0)</f>
        <v>0</v>
      </c>
      <c r="BH145" s="42">
        <f>IF(N145="sníž. přenesená",J145,0)</f>
        <v>0</v>
      </c>
      <c r="BI145" s="42">
        <f>IF(N145="nulová",J145,0)</f>
        <v>0</v>
      </c>
      <c r="BJ145" s="17" t="s">
        <v>8</v>
      </c>
      <c r="BK145" s="42">
        <f>ROUND(I145*H145,0)</f>
        <v>0</v>
      </c>
      <c r="BL145" s="17" t="s">
        <v>108</v>
      </c>
      <c r="BM145" s="41" t="s">
        <v>311</v>
      </c>
    </row>
    <row r="146" spans="2:65" s="1" customFormat="1" ht="24.2" customHeight="1" x14ac:dyDescent="0.2">
      <c r="B146" s="24"/>
      <c r="C146" s="150" t="s">
        <v>86</v>
      </c>
      <c r="D146" s="150" t="s">
        <v>306</v>
      </c>
      <c r="E146" s="151" t="s">
        <v>312</v>
      </c>
      <c r="F146" s="152" t="s">
        <v>313</v>
      </c>
      <c r="G146" s="153" t="s">
        <v>309</v>
      </c>
      <c r="H146" s="154">
        <v>5</v>
      </c>
      <c r="I146" s="40"/>
      <c r="J146" s="155">
        <f>ROUND(I146*H146,0)</f>
        <v>0</v>
      </c>
      <c r="K146" s="152" t="s">
        <v>310</v>
      </c>
      <c r="L146" s="24"/>
      <c r="M146" s="156" t="s">
        <v>1</v>
      </c>
      <c r="N146" s="157" t="s">
        <v>42</v>
      </c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AR146" s="41" t="s">
        <v>108</v>
      </c>
      <c r="AT146" s="41" t="s">
        <v>306</v>
      </c>
      <c r="AU146" s="41" t="s">
        <v>86</v>
      </c>
      <c r="AY146" s="17" t="s">
        <v>304</v>
      </c>
      <c r="BE146" s="42">
        <f>IF(N146="základní",J146,0)</f>
        <v>0</v>
      </c>
      <c r="BF146" s="42">
        <f>IF(N146="snížená",J146,0)</f>
        <v>0</v>
      </c>
      <c r="BG146" s="42">
        <f>IF(N146="zákl. přenesená",J146,0)</f>
        <v>0</v>
      </c>
      <c r="BH146" s="42">
        <f>IF(N146="sníž. přenesená",J146,0)</f>
        <v>0</v>
      </c>
      <c r="BI146" s="42">
        <f>IF(N146="nulová",J146,0)</f>
        <v>0</v>
      </c>
      <c r="BJ146" s="17" t="s">
        <v>8</v>
      </c>
      <c r="BK146" s="42">
        <f>ROUND(I146*H146,0)</f>
        <v>0</v>
      </c>
      <c r="BL146" s="17" t="s">
        <v>108</v>
      </c>
      <c r="BM146" s="41" t="s">
        <v>314</v>
      </c>
    </row>
    <row r="147" spans="2:65" s="1" customFormat="1" ht="21.75" customHeight="1" x14ac:dyDescent="0.2">
      <c r="B147" s="24"/>
      <c r="C147" s="150" t="s">
        <v>315</v>
      </c>
      <c r="D147" s="150" t="s">
        <v>306</v>
      </c>
      <c r="E147" s="151" t="s">
        <v>316</v>
      </c>
      <c r="F147" s="152" t="s">
        <v>317</v>
      </c>
      <c r="G147" s="153" t="s">
        <v>309</v>
      </c>
      <c r="H147" s="154">
        <v>5</v>
      </c>
      <c r="I147" s="40"/>
      <c r="J147" s="155">
        <f>ROUND(I147*H147,0)</f>
        <v>0</v>
      </c>
      <c r="K147" s="152" t="s">
        <v>310</v>
      </c>
      <c r="L147" s="24"/>
      <c r="M147" s="156" t="s">
        <v>1</v>
      </c>
      <c r="N147" s="157" t="s">
        <v>42</v>
      </c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AR147" s="41" t="s">
        <v>108</v>
      </c>
      <c r="AT147" s="41" t="s">
        <v>306</v>
      </c>
      <c r="AU147" s="41" t="s">
        <v>86</v>
      </c>
      <c r="AY147" s="17" t="s">
        <v>304</v>
      </c>
      <c r="BE147" s="42">
        <f>IF(N147="základní",J147,0)</f>
        <v>0</v>
      </c>
      <c r="BF147" s="42">
        <f>IF(N147="snížená",J147,0)</f>
        <v>0</v>
      </c>
      <c r="BG147" s="42">
        <f>IF(N147="zákl. přenesená",J147,0)</f>
        <v>0</v>
      </c>
      <c r="BH147" s="42">
        <f>IF(N147="sníž. přenesená",J147,0)</f>
        <v>0</v>
      </c>
      <c r="BI147" s="42">
        <f>IF(N147="nulová",J147,0)</f>
        <v>0</v>
      </c>
      <c r="BJ147" s="17" t="s">
        <v>8</v>
      </c>
      <c r="BK147" s="42">
        <f>ROUND(I147*H147,0)</f>
        <v>0</v>
      </c>
      <c r="BL147" s="17" t="s">
        <v>108</v>
      </c>
      <c r="BM147" s="41" t="s">
        <v>318</v>
      </c>
    </row>
    <row r="148" spans="2:65" s="1" customFormat="1" ht="21.75" customHeight="1" x14ac:dyDescent="0.2">
      <c r="B148" s="24"/>
      <c r="C148" s="150" t="s">
        <v>108</v>
      </c>
      <c r="D148" s="150" t="s">
        <v>306</v>
      </c>
      <c r="E148" s="151" t="s">
        <v>319</v>
      </c>
      <c r="F148" s="152" t="s">
        <v>320</v>
      </c>
      <c r="G148" s="153" t="s">
        <v>309</v>
      </c>
      <c r="H148" s="154">
        <v>5</v>
      </c>
      <c r="I148" s="40"/>
      <c r="J148" s="155">
        <f>ROUND(I148*H148,0)</f>
        <v>0</v>
      </c>
      <c r="K148" s="152" t="s">
        <v>310</v>
      </c>
      <c r="L148" s="24"/>
      <c r="M148" s="156" t="s">
        <v>1</v>
      </c>
      <c r="N148" s="157" t="s">
        <v>42</v>
      </c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AR148" s="41" t="s">
        <v>108</v>
      </c>
      <c r="AT148" s="41" t="s">
        <v>306</v>
      </c>
      <c r="AU148" s="41" t="s">
        <v>86</v>
      </c>
      <c r="AY148" s="17" t="s">
        <v>304</v>
      </c>
      <c r="BE148" s="42">
        <f>IF(N148="základní",J148,0)</f>
        <v>0</v>
      </c>
      <c r="BF148" s="42">
        <f>IF(N148="snížená",J148,0)</f>
        <v>0</v>
      </c>
      <c r="BG148" s="42">
        <f>IF(N148="zákl. přenesená",J148,0)</f>
        <v>0</v>
      </c>
      <c r="BH148" s="42">
        <f>IF(N148="sníž. přenesená",J148,0)</f>
        <v>0</v>
      </c>
      <c r="BI148" s="42">
        <f>IF(N148="nulová",J148,0)</f>
        <v>0</v>
      </c>
      <c r="BJ148" s="17" t="s">
        <v>8</v>
      </c>
      <c r="BK148" s="42">
        <f>ROUND(I148*H148,0)</f>
        <v>0</v>
      </c>
      <c r="BL148" s="17" t="s">
        <v>108</v>
      </c>
      <c r="BM148" s="41" t="s">
        <v>321</v>
      </c>
    </row>
    <row r="149" spans="2:65" s="1" customFormat="1" ht="33" customHeight="1" x14ac:dyDescent="0.2">
      <c r="B149" s="24"/>
      <c r="C149" s="150" t="s">
        <v>322</v>
      </c>
      <c r="D149" s="150" t="s">
        <v>306</v>
      </c>
      <c r="E149" s="151" t="s">
        <v>323</v>
      </c>
      <c r="F149" s="152" t="s">
        <v>324</v>
      </c>
      <c r="G149" s="153" t="s">
        <v>325</v>
      </c>
      <c r="H149" s="154">
        <v>45</v>
      </c>
      <c r="I149" s="40"/>
      <c r="J149" s="155">
        <f>ROUND(I149*H149,0)</f>
        <v>0</v>
      </c>
      <c r="K149" s="152" t="s">
        <v>310</v>
      </c>
      <c r="L149" s="24"/>
      <c r="M149" s="156" t="s">
        <v>1</v>
      </c>
      <c r="N149" s="157" t="s">
        <v>42</v>
      </c>
      <c r="P149" s="158">
        <f>O149*H149</f>
        <v>0</v>
      </c>
      <c r="Q149" s="158">
        <v>0</v>
      </c>
      <c r="R149" s="158">
        <f>Q149*H149</f>
        <v>0</v>
      </c>
      <c r="S149" s="158">
        <v>0.255</v>
      </c>
      <c r="T149" s="159">
        <f>S149*H149</f>
        <v>11.475</v>
      </c>
      <c r="AR149" s="41" t="s">
        <v>108</v>
      </c>
      <c r="AT149" s="41" t="s">
        <v>306</v>
      </c>
      <c r="AU149" s="41" t="s">
        <v>86</v>
      </c>
      <c r="AY149" s="17" t="s">
        <v>304</v>
      </c>
      <c r="BE149" s="42">
        <f>IF(N149="základní",J149,0)</f>
        <v>0</v>
      </c>
      <c r="BF149" s="42">
        <f>IF(N149="snížená",J149,0)</f>
        <v>0</v>
      </c>
      <c r="BG149" s="42">
        <f>IF(N149="zákl. přenesená",J149,0)</f>
        <v>0</v>
      </c>
      <c r="BH149" s="42">
        <f>IF(N149="sníž. přenesená",J149,0)</f>
        <v>0</v>
      </c>
      <c r="BI149" s="42">
        <f>IF(N149="nulová",J149,0)</f>
        <v>0</v>
      </c>
      <c r="BJ149" s="17" t="s">
        <v>8</v>
      </c>
      <c r="BK149" s="42">
        <f>ROUND(I149*H149,0)</f>
        <v>0</v>
      </c>
      <c r="BL149" s="17" t="s">
        <v>108</v>
      </c>
      <c r="BM149" s="41" t="s">
        <v>326</v>
      </c>
    </row>
    <row r="150" spans="2:65" s="12" customFormat="1" x14ac:dyDescent="0.2">
      <c r="B150" s="160"/>
      <c r="D150" s="161" t="s">
        <v>327</v>
      </c>
      <c r="E150" s="43" t="s">
        <v>1</v>
      </c>
      <c r="F150" s="162" t="s">
        <v>328</v>
      </c>
      <c r="H150" s="163">
        <v>45</v>
      </c>
      <c r="L150" s="160"/>
      <c r="M150" s="164"/>
      <c r="T150" s="165"/>
      <c r="AT150" s="43" t="s">
        <v>327</v>
      </c>
      <c r="AU150" s="43" t="s">
        <v>86</v>
      </c>
      <c r="AV150" s="12" t="s">
        <v>86</v>
      </c>
      <c r="AW150" s="12" t="s">
        <v>33</v>
      </c>
      <c r="AX150" s="12" t="s">
        <v>8</v>
      </c>
      <c r="AY150" s="43" t="s">
        <v>304</v>
      </c>
    </row>
    <row r="151" spans="2:65" s="1" customFormat="1" ht="33" customHeight="1" x14ac:dyDescent="0.2">
      <c r="B151" s="24"/>
      <c r="C151" s="150" t="s">
        <v>329</v>
      </c>
      <c r="D151" s="150" t="s">
        <v>306</v>
      </c>
      <c r="E151" s="151" t="s">
        <v>330</v>
      </c>
      <c r="F151" s="152" t="s">
        <v>331</v>
      </c>
      <c r="G151" s="153" t="s">
        <v>325</v>
      </c>
      <c r="H151" s="154">
        <v>350</v>
      </c>
      <c r="I151" s="40"/>
      <c r="J151" s="155">
        <f>ROUND(I151*H151,0)</f>
        <v>0</v>
      </c>
      <c r="K151" s="152" t="s">
        <v>310</v>
      </c>
      <c r="L151" s="24"/>
      <c r="M151" s="156" t="s">
        <v>1</v>
      </c>
      <c r="N151" s="157" t="s">
        <v>42</v>
      </c>
      <c r="P151" s="158">
        <f>O151*H151</f>
        <v>0</v>
      </c>
      <c r="Q151" s="158">
        <v>0</v>
      </c>
      <c r="R151" s="158">
        <f>Q151*H151</f>
        <v>0</v>
      </c>
      <c r="S151" s="158">
        <v>0.4</v>
      </c>
      <c r="T151" s="159">
        <f>S151*H151</f>
        <v>140</v>
      </c>
      <c r="AR151" s="41" t="s">
        <v>108</v>
      </c>
      <c r="AT151" s="41" t="s">
        <v>306</v>
      </c>
      <c r="AU151" s="41" t="s">
        <v>86</v>
      </c>
      <c r="AY151" s="17" t="s">
        <v>304</v>
      </c>
      <c r="BE151" s="42">
        <f>IF(N151="základní",J151,0)</f>
        <v>0</v>
      </c>
      <c r="BF151" s="42">
        <f>IF(N151="snížená",J151,0)</f>
        <v>0</v>
      </c>
      <c r="BG151" s="42">
        <f>IF(N151="zákl. přenesená",J151,0)</f>
        <v>0</v>
      </c>
      <c r="BH151" s="42">
        <f>IF(N151="sníž. přenesená",J151,0)</f>
        <v>0</v>
      </c>
      <c r="BI151" s="42">
        <f>IF(N151="nulová",J151,0)</f>
        <v>0</v>
      </c>
      <c r="BJ151" s="17" t="s">
        <v>8</v>
      </c>
      <c r="BK151" s="42">
        <f>ROUND(I151*H151,0)</f>
        <v>0</v>
      </c>
      <c r="BL151" s="17" t="s">
        <v>108</v>
      </c>
      <c r="BM151" s="41" t="s">
        <v>332</v>
      </c>
    </row>
    <row r="152" spans="2:65" s="12" customFormat="1" x14ac:dyDescent="0.2">
      <c r="B152" s="160"/>
      <c r="D152" s="161" t="s">
        <v>327</v>
      </c>
      <c r="E152" s="43" t="s">
        <v>1</v>
      </c>
      <c r="F152" s="162" t="s">
        <v>333</v>
      </c>
      <c r="H152" s="163">
        <v>200</v>
      </c>
      <c r="L152" s="160"/>
      <c r="M152" s="164"/>
      <c r="T152" s="165"/>
      <c r="AT152" s="43" t="s">
        <v>327</v>
      </c>
      <c r="AU152" s="43" t="s">
        <v>86</v>
      </c>
      <c r="AV152" s="12" t="s">
        <v>86</v>
      </c>
      <c r="AW152" s="12" t="s">
        <v>33</v>
      </c>
      <c r="AX152" s="12" t="s">
        <v>77</v>
      </c>
      <c r="AY152" s="43" t="s">
        <v>304</v>
      </c>
    </row>
    <row r="153" spans="2:65" s="12" customFormat="1" x14ac:dyDescent="0.2">
      <c r="B153" s="160"/>
      <c r="D153" s="161" t="s">
        <v>327</v>
      </c>
      <c r="E153" s="43" t="s">
        <v>1</v>
      </c>
      <c r="F153" s="162" t="s">
        <v>328</v>
      </c>
      <c r="H153" s="163">
        <v>45</v>
      </c>
      <c r="L153" s="160"/>
      <c r="M153" s="164"/>
      <c r="T153" s="165"/>
      <c r="AT153" s="43" t="s">
        <v>327</v>
      </c>
      <c r="AU153" s="43" t="s">
        <v>86</v>
      </c>
      <c r="AV153" s="12" t="s">
        <v>86</v>
      </c>
      <c r="AW153" s="12" t="s">
        <v>33</v>
      </c>
      <c r="AX153" s="12" t="s">
        <v>77</v>
      </c>
      <c r="AY153" s="43" t="s">
        <v>304</v>
      </c>
    </row>
    <row r="154" spans="2:65" s="12" customFormat="1" x14ac:dyDescent="0.2">
      <c r="B154" s="160"/>
      <c r="D154" s="161" t="s">
        <v>327</v>
      </c>
      <c r="E154" s="43" t="s">
        <v>1</v>
      </c>
      <c r="F154" s="162" t="s">
        <v>334</v>
      </c>
      <c r="H154" s="163">
        <v>105</v>
      </c>
      <c r="L154" s="160"/>
      <c r="M154" s="164"/>
      <c r="T154" s="165"/>
      <c r="AT154" s="43" t="s">
        <v>327</v>
      </c>
      <c r="AU154" s="43" t="s">
        <v>86</v>
      </c>
      <c r="AV154" s="12" t="s">
        <v>86</v>
      </c>
      <c r="AW154" s="12" t="s">
        <v>33</v>
      </c>
      <c r="AX154" s="12" t="s">
        <v>77</v>
      </c>
      <c r="AY154" s="43" t="s">
        <v>304</v>
      </c>
    </row>
    <row r="155" spans="2:65" s="13" customFormat="1" x14ac:dyDescent="0.2">
      <c r="B155" s="166"/>
      <c r="D155" s="161" t="s">
        <v>327</v>
      </c>
      <c r="E155" s="44" t="s">
        <v>1</v>
      </c>
      <c r="F155" s="167" t="s">
        <v>335</v>
      </c>
      <c r="H155" s="168">
        <v>350</v>
      </c>
      <c r="L155" s="166"/>
      <c r="M155" s="169"/>
      <c r="T155" s="170"/>
      <c r="AT155" s="44" t="s">
        <v>327</v>
      </c>
      <c r="AU155" s="44" t="s">
        <v>86</v>
      </c>
      <c r="AV155" s="13" t="s">
        <v>315</v>
      </c>
      <c r="AW155" s="13" t="s">
        <v>33</v>
      </c>
      <c r="AX155" s="13" t="s">
        <v>8</v>
      </c>
      <c r="AY155" s="44" t="s">
        <v>304</v>
      </c>
    </row>
    <row r="156" spans="2:65" s="1" customFormat="1" ht="24.2" customHeight="1" x14ac:dyDescent="0.2">
      <c r="B156" s="24"/>
      <c r="C156" s="150" t="s">
        <v>185</v>
      </c>
      <c r="D156" s="150" t="s">
        <v>306</v>
      </c>
      <c r="E156" s="151" t="s">
        <v>336</v>
      </c>
      <c r="F156" s="152" t="s">
        <v>337</v>
      </c>
      <c r="G156" s="153" t="s">
        <v>325</v>
      </c>
      <c r="H156" s="154">
        <v>150</v>
      </c>
      <c r="I156" s="40"/>
      <c r="J156" s="155">
        <f>ROUND(I156*H156,0)</f>
        <v>0</v>
      </c>
      <c r="K156" s="152" t="s">
        <v>310</v>
      </c>
      <c r="L156" s="24"/>
      <c r="M156" s="156" t="s">
        <v>1</v>
      </c>
      <c r="N156" s="157" t="s">
        <v>42</v>
      </c>
      <c r="P156" s="158">
        <f>O156*H156</f>
        <v>0</v>
      </c>
      <c r="Q156" s="158">
        <v>0</v>
      </c>
      <c r="R156" s="158">
        <f>Q156*H156</f>
        <v>0</v>
      </c>
      <c r="S156" s="158">
        <v>0.17</v>
      </c>
      <c r="T156" s="159">
        <f>S156*H156</f>
        <v>25.500000000000004</v>
      </c>
      <c r="AR156" s="41" t="s">
        <v>108</v>
      </c>
      <c r="AT156" s="41" t="s">
        <v>306</v>
      </c>
      <c r="AU156" s="41" t="s">
        <v>86</v>
      </c>
      <c r="AY156" s="17" t="s">
        <v>304</v>
      </c>
      <c r="BE156" s="42">
        <f>IF(N156="základní",J156,0)</f>
        <v>0</v>
      </c>
      <c r="BF156" s="42">
        <f>IF(N156="snížená",J156,0)</f>
        <v>0</v>
      </c>
      <c r="BG156" s="42">
        <f>IF(N156="zákl. přenesená",J156,0)</f>
        <v>0</v>
      </c>
      <c r="BH156" s="42">
        <f>IF(N156="sníž. přenesená",J156,0)</f>
        <v>0</v>
      </c>
      <c r="BI156" s="42">
        <f>IF(N156="nulová",J156,0)</f>
        <v>0</v>
      </c>
      <c r="BJ156" s="17" t="s">
        <v>8</v>
      </c>
      <c r="BK156" s="42">
        <f>ROUND(I156*H156,0)</f>
        <v>0</v>
      </c>
      <c r="BL156" s="17" t="s">
        <v>108</v>
      </c>
      <c r="BM156" s="41" t="s">
        <v>338</v>
      </c>
    </row>
    <row r="157" spans="2:65" s="12" customFormat="1" x14ac:dyDescent="0.2">
      <c r="B157" s="160"/>
      <c r="D157" s="161" t="s">
        <v>327</v>
      </c>
      <c r="E157" s="43" t="s">
        <v>1</v>
      </c>
      <c r="F157" s="162" t="s">
        <v>328</v>
      </c>
      <c r="H157" s="163">
        <v>45</v>
      </c>
      <c r="L157" s="160"/>
      <c r="M157" s="164"/>
      <c r="T157" s="165"/>
      <c r="AT157" s="43" t="s">
        <v>327</v>
      </c>
      <c r="AU157" s="43" t="s">
        <v>86</v>
      </c>
      <c r="AV157" s="12" t="s">
        <v>86</v>
      </c>
      <c r="AW157" s="12" t="s">
        <v>33</v>
      </c>
      <c r="AX157" s="12" t="s">
        <v>77</v>
      </c>
      <c r="AY157" s="43" t="s">
        <v>304</v>
      </c>
    </row>
    <row r="158" spans="2:65" s="12" customFormat="1" x14ac:dyDescent="0.2">
      <c r="B158" s="160"/>
      <c r="D158" s="161" t="s">
        <v>327</v>
      </c>
      <c r="E158" s="43" t="s">
        <v>1</v>
      </c>
      <c r="F158" s="162" t="s">
        <v>334</v>
      </c>
      <c r="H158" s="163">
        <v>105</v>
      </c>
      <c r="L158" s="160"/>
      <c r="M158" s="164"/>
      <c r="T158" s="165"/>
      <c r="AT158" s="43" t="s">
        <v>327</v>
      </c>
      <c r="AU158" s="43" t="s">
        <v>86</v>
      </c>
      <c r="AV158" s="12" t="s">
        <v>86</v>
      </c>
      <c r="AW158" s="12" t="s">
        <v>33</v>
      </c>
      <c r="AX158" s="12" t="s">
        <v>77</v>
      </c>
      <c r="AY158" s="43" t="s">
        <v>304</v>
      </c>
    </row>
    <row r="159" spans="2:65" s="13" customFormat="1" x14ac:dyDescent="0.2">
      <c r="B159" s="166"/>
      <c r="D159" s="161" t="s">
        <v>327</v>
      </c>
      <c r="E159" s="44" t="s">
        <v>1</v>
      </c>
      <c r="F159" s="167" t="s">
        <v>335</v>
      </c>
      <c r="H159" s="168">
        <v>150</v>
      </c>
      <c r="L159" s="166"/>
      <c r="M159" s="169"/>
      <c r="T159" s="170"/>
      <c r="AT159" s="44" t="s">
        <v>327</v>
      </c>
      <c r="AU159" s="44" t="s">
        <v>86</v>
      </c>
      <c r="AV159" s="13" t="s">
        <v>315</v>
      </c>
      <c r="AW159" s="13" t="s">
        <v>33</v>
      </c>
      <c r="AX159" s="13" t="s">
        <v>8</v>
      </c>
      <c r="AY159" s="44" t="s">
        <v>304</v>
      </c>
    </row>
    <row r="160" spans="2:65" s="1" customFormat="1" ht="24.2" customHeight="1" x14ac:dyDescent="0.2">
      <c r="B160" s="24"/>
      <c r="C160" s="150" t="s">
        <v>339</v>
      </c>
      <c r="D160" s="150" t="s">
        <v>306</v>
      </c>
      <c r="E160" s="151" t="s">
        <v>340</v>
      </c>
      <c r="F160" s="152" t="s">
        <v>341</v>
      </c>
      <c r="G160" s="153" t="s">
        <v>325</v>
      </c>
      <c r="H160" s="154">
        <v>105</v>
      </c>
      <c r="I160" s="40"/>
      <c r="J160" s="155">
        <f>ROUND(I160*H160,0)</f>
        <v>0</v>
      </c>
      <c r="K160" s="152" t="s">
        <v>310</v>
      </c>
      <c r="L160" s="24"/>
      <c r="M160" s="156" t="s">
        <v>1</v>
      </c>
      <c r="N160" s="157" t="s">
        <v>42</v>
      </c>
      <c r="P160" s="158">
        <f>O160*H160</f>
        <v>0</v>
      </c>
      <c r="Q160" s="158">
        <v>0</v>
      </c>
      <c r="R160" s="158">
        <f>Q160*H160</f>
        <v>0</v>
      </c>
      <c r="S160" s="158">
        <v>0.22</v>
      </c>
      <c r="T160" s="159">
        <f>S160*H160</f>
        <v>23.1</v>
      </c>
      <c r="AR160" s="41" t="s">
        <v>108</v>
      </c>
      <c r="AT160" s="41" t="s">
        <v>306</v>
      </c>
      <c r="AU160" s="41" t="s">
        <v>86</v>
      </c>
      <c r="AY160" s="17" t="s">
        <v>304</v>
      </c>
      <c r="BE160" s="42">
        <f>IF(N160="základní",J160,0)</f>
        <v>0</v>
      </c>
      <c r="BF160" s="42">
        <f>IF(N160="snížená",J160,0)</f>
        <v>0</v>
      </c>
      <c r="BG160" s="42">
        <f>IF(N160="zákl. přenesená",J160,0)</f>
        <v>0</v>
      </c>
      <c r="BH160" s="42">
        <f>IF(N160="sníž. přenesená",J160,0)</f>
        <v>0</v>
      </c>
      <c r="BI160" s="42">
        <f>IF(N160="nulová",J160,0)</f>
        <v>0</v>
      </c>
      <c r="BJ160" s="17" t="s">
        <v>8</v>
      </c>
      <c r="BK160" s="42">
        <f>ROUND(I160*H160,0)</f>
        <v>0</v>
      </c>
      <c r="BL160" s="17" t="s">
        <v>108</v>
      </c>
      <c r="BM160" s="41" t="s">
        <v>342</v>
      </c>
    </row>
    <row r="161" spans="2:65" s="12" customFormat="1" x14ac:dyDescent="0.2">
      <c r="B161" s="160"/>
      <c r="D161" s="161" t="s">
        <v>327</v>
      </c>
      <c r="E161" s="43" t="s">
        <v>1</v>
      </c>
      <c r="F161" s="162" t="s">
        <v>343</v>
      </c>
      <c r="H161" s="163">
        <v>105</v>
      </c>
      <c r="L161" s="160"/>
      <c r="M161" s="164"/>
      <c r="T161" s="165"/>
      <c r="AT161" s="43" t="s">
        <v>327</v>
      </c>
      <c r="AU161" s="43" t="s">
        <v>86</v>
      </c>
      <c r="AV161" s="12" t="s">
        <v>86</v>
      </c>
      <c r="AW161" s="12" t="s">
        <v>33</v>
      </c>
      <c r="AX161" s="12" t="s">
        <v>8</v>
      </c>
      <c r="AY161" s="43" t="s">
        <v>304</v>
      </c>
    </row>
    <row r="162" spans="2:65" s="1" customFormat="1" ht="16.5" customHeight="1" x14ac:dyDescent="0.2">
      <c r="B162" s="24"/>
      <c r="C162" s="150" t="s">
        <v>100</v>
      </c>
      <c r="D162" s="150" t="s">
        <v>306</v>
      </c>
      <c r="E162" s="151" t="s">
        <v>344</v>
      </c>
      <c r="F162" s="152" t="s">
        <v>345</v>
      </c>
      <c r="G162" s="153" t="s">
        <v>346</v>
      </c>
      <c r="H162" s="154">
        <v>12</v>
      </c>
      <c r="I162" s="40"/>
      <c r="J162" s="155">
        <f>ROUND(I162*H162,0)</f>
        <v>0</v>
      </c>
      <c r="K162" s="152" t="s">
        <v>310</v>
      </c>
      <c r="L162" s="24"/>
      <c r="M162" s="156" t="s">
        <v>1</v>
      </c>
      <c r="N162" s="157" t="s">
        <v>42</v>
      </c>
      <c r="P162" s="158">
        <f>O162*H162</f>
        <v>0</v>
      </c>
      <c r="Q162" s="158">
        <v>0</v>
      </c>
      <c r="R162" s="158">
        <f>Q162*H162</f>
        <v>0</v>
      </c>
      <c r="S162" s="158">
        <v>0.20499999999999999</v>
      </c>
      <c r="T162" s="159">
        <f>S162*H162</f>
        <v>2.46</v>
      </c>
      <c r="AR162" s="41" t="s">
        <v>108</v>
      </c>
      <c r="AT162" s="41" t="s">
        <v>306</v>
      </c>
      <c r="AU162" s="41" t="s">
        <v>86</v>
      </c>
      <c r="AY162" s="17" t="s">
        <v>304</v>
      </c>
      <c r="BE162" s="42">
        <f>IF(N162="základní",J162,0)</f>
        <v>0</v>
      </c>
      <c r="BF162" s="42">
        <f>IF(N162="snížená",J162,0)</f>
        <v>0</v>
      </c>
      <c r="BG162" s="42">
        <f>IF(N162="zákl. přenesená",J162,0)</f>
        <v>0</v>
      </c>
      <c r="BH162" s="42">
        <f>IF(N162="sníž. přenesená",J162,0)</f>
        <v>0</v>
      </c>
      <c r="BI162" s="42">
        <f>IF(N162="nulová",J162,0)</f>
        <v>0</v>
      </c>
      <c r="BJ162" s="17" t="s">
        <v>8</v>
      </c>
      <c r="BK162" s="42">
        <f>ROUND(I162*H162,0)</f>
        <v>0</v>
      </c>
      <c r="BL162" s="17" t="s">
        <v>108</v>
      </c>
      <c r="BM162" s="41" t="s">
        <v>347</v>
      </c>
    </row>
    <row r="163" spans="2:65" s="12" customFormat="1" x14ac:dyDescent="0.2">
      <c r="B163" s="160"/>
      <c r="D163" s="161" t="s">
        <v>327</v>
      </c>
      <c r="E163" s="43" t="s">
        <v>1</v>
      </c>
      <c r="F163" s="162" t="s">
        <v>348</v>
      </c>
      <c r="H163" s="163">
        <v>12</v>
      </c>
      <c r="L163" s="160"/>
      <c r="M163" s="164"/>
      <c r="T163" s="165"/>
      <c r="AT163" s="43" t="s">
        <v>327</v>
      </c>
      <c r="AU163" s="43" t="s">
        <v>86</v>
      </c>
      <c r="AV163" s="12" t="s">
        <v>86</v>
      </c>
      <c r="AW163" s="12" t="s">
        <v>33</v>
      </c>
      <c r="AX163" s="12" t="s">
        <v>8</v>
      </c>
      <c r="AY163" s="43" t="s">
        <v>304</v>
      </c>
    </row>
    <row r="164" spans="2:65" s="1" customFormat="1" ht="24.2" customHeight="1" x14ac:dyDescent="0.2">
      <c r="B164" s="24"/>
      <c r="C164" s="150" t="s">
        <v>349</v>
      </c>
      <c r="D164" s="150" t="s">
        <v>306</v>
      </c>
      <c r="E164" s="151" t="s">
        <v>350</v>
      </c>
      <c r="F164" s="152" t="s">
        <v>351</v>
      </c>
      <c r="G164" s="153" t="s">
        <v>352</v>
      </c>
      <c r="H164" s="154">
        <v>82.245000000000005</v>
      </c>
      <c r="I164" s="40"/>
      <c r="J164" s="155">
        <f>ROUND(I164*H164,0)</f>
        <v>0</v>
      </c>
      <c r="K164" s="152" t="s">
        <v>310</v>
      </c>
      <c r="L164" s="24"/>
      <c r="M164" s="156" t="s">
        <v>1</v>
      </c>
      <c r="N164" s="157" t="s">
        <v>42</v>
      </c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AR164" s="41" t="s">
        <v>108</v>
      </c>
      <c r="AT164" s="41" t="s">
        <v>306</v>
      </c>
      <c r="AU164" s="41" t="s">
        <v>86</v>
      </c>
      <c r="AY164" s="17" t="s">
        <v>304</v>
      </c>
      <c r="BE164" s="42">
        <f>IF(N164="základní",J164,0)</f>
        <v>0</v>
      </c>
      <c r="BF164" s="42">
        <f>IF(N164="snížená",J164,0)</f>
        <v>0</v>
      </c>
      <c r="BG164" s="42">
        <f>IF(N164="zákl. přenesená",J164,0)</f>
        <v>0</v>
      </c>
      <c r="BH164" s="42">
        <f>IF(N164="sníž. přenesená",J164,0)</f>
        <v>0</v>
      </c>
      <c r="BI164" s="42">
        <f>IF(N164="nulová",J164,0)</f>
        <v>0</v>
      </c>
      <c r="BJ164" s="17" t="s">
        <v>8</v>
      </c>
      <c r="BK164" s="42">
        <f>ROUND(I164*H164,0)</f>
        <v>0</v>
      </c>
      <c r="BL164" s="17" t="s">
        <v>108</v>
      </c>
      <c r="BM164" s="41" t="s">
        <v>353</v>
      </c>
    </row>
    <row r="165" spans="2:65" s="12" customFormat="1" x14ac:dyDescent="0.2">
      <c r="B165" s="160"/>
      <c r="D165" s="161" t="s">
        <v>327</v>
      </c>
      <c r="E165" s="43" t="s">
        <v>1</v>
      </c>
      <c r="F165" s="162" t="s">
        <v>354</v>
      </c>
      <c r="H165" s="163">
        <v>0.6</v>
      </c>
      <c r="L165" s="160"/>
      <c r="M165" s="164"/>
      <c r="T165" s="165"/>
      <c r="AT165" s="43" t="s">
        <v>327</v>
      </c>
      <c r="AU165" s="43" t="s">
        <v>86</v>
      </c>
      <c r="AV165" s="12" t="s">
        <v>86</v>
      </c>
      <c r="AW165" s="12" t="s">
        <v>33</v>
      </c>
      <c r="AX165" s="12" t="s">
        <v>77</v>
      </c>
      <c r="AY165" s="43" t="s">
        <v>304</v>
      </c>
    </row>
    <row r="166" spans="2:65" s="12" customFormat="1" x14ac:dyDescent="0.2">
      <c r="B166" s="160"/>
      <c r="D166" s="161" t="s">
        <v>327</v>
      </c>
      <c r="E166" s="43" t="s">
        <v>1</v>
      </c>
      <c r="F166" s="162" t="s">
        <v>355</v>
      </c>
      <c r="H166" s="163">
        <v>1.9950000000000001</v>
      </c>
      <c r="L166" s="160"/>
      <c r="M166" s="164"/>
      <c r="T166" s="165"/>
      <c r="AT166" s="43" t="s">
        <v>327</v>
      </c>
      <c r="AU166" s="43" t="s">
        <v>86</v>
      </c>
      <c r="AV166" s="12" t="s">
        <v>86</v>
      </c>
      <c r="AW166" s="12" t="s">
        <v>33</v>
      </c>
      <c r="AX166" s="12" t="s">
        <v>77</v>
      </c>
      <c r="AY166" s="43" t="s">
        <v>304</v>
      </c>
    </row>
    <row r="167" spans="2:65" s="12" customFormat="1" x14ac:dyDescent="0.2">
      <c r="B167" s="160"/>
      <c r="D167" s="161" t="s">
        <v>327</v>
      </c>
      <c r="E167" s="43" t="s">
        <v>1</v>
      </c>
      <c r="F167" s="162" t="s">
        <v>356</v>
      </c>
      <c r="H167" s="163">
        <v>47.55</v>
      </c>
      <c r="L167" s="160"/>
      <c r="M167" s="164"/>
      <c r="T167" s="165"/>
      <c r="AT167" s="43" t="s">
        <v>327</v>
      </c>
      <c r="AU167" s="43" t="s">
        <v>86</v>
      </c>
      <c r="AV167" s="12" t="s">
        <v>86</v>
      </c>
      <c r="AW167" s="12" t="s">
        <v>33</v>
      </c>
      <c r="AX167" s="12" t="s">
        <v>77</v>
      </c>
      <c r="AY167" s="43" t="s">
        <v>304</v>
      </c>
    </row>
    <row r="168" spans="2:65" s="12" customFormat="1" x14ac:dyDescent="0.2">
      <c r="B168" s="160"/>
      <c r="D168" s="161" t="s">
        <v>327</v>
      </c>
      <c r="E168" s="43" t="s">
        <v>1</v>
      </c>
      <c r="F168" s="162" t="s">
        <v>357</v>
      </c>
      <c r="H168" s="163">
        <v>22.215</v>
      </c>
      <c r="L168" s="160"/>
      <c r="M168" s="164"/>
      <c r="T168" s="165"/>
      <c r="AT168" s="43" t="s">
        <v>327</v>
      </c>
      <c r="AU168" s="43" t="s">
        <v>86</v>
      </c>
      <c r="AV168" s="12" t="s">
        <v>86</v>
      </c>
      <c r="AW168" s="12" t="s">
        <v>33</v>
      </c>
      <c r="AX168" s="12" t="s">
        <v>77</v>
      </c>
      <c r="AY168" s="43" t="s">
        <v>304</v>
      </c>
    </row>
    <row r="169" spans="2:65" s="12" customFormat="1" x14ac:dyDescent="0.2">
      <c r="B169" s="160"/>
      <c r="D169" s="161" t="s">
        <v>327</v>
      </c>
      <c r="E169" s="43" t="s">
        <v>1</v>
      </c>
      <c r="F169" s="162" t="s">
        <v>358</v>
      </c>
      <c r="H169" s="163">
        <v>9.8849999999999998</v>
      </c>
      <c r="L169" s="160"/>
      <c r="M169" s="164"/>
      <c r="T169" s="165"/>
      <c r="AT169" s="43" t="s">
        <v>327</v>
      </c>
      <c r="AU169" s="43" t="s">
        <v>86</v>
      </c>
      <c r="AV169" s="12" t="s">
        <v>86</v>
      </c>
      <c r="AW169" s="12" t="s">
        <v>33</v>
      </c>
      <c r="AX169" s="12" t="s">
        <v>77</v>
      </c>
      <c r="AY169" s="43" t="s">
        <v>304</v>
      </c>
    </row>
    <row r="170" spans="2:65" s="13" customFormat="1" x14ac:dyDescent="0.2">
      <c r="B170" s="166"/>
      <c r="D170" s="161" t="s">
        <v>327</v>
      </c>
      <c r="E170" s="44" t="s">
        <v>1</v>
      </c>
      <c r="F170" s="167" t="s">
        <v>335</v>
      </c>
      <c r="H170" s="168">
        <v>82.245000000000005</v>
      </c>
      <c r="L170" s="166"/>
      <c r="M170" s="169"/>
      <c r="T170" s="170"/>
      <c r="AT170" s="44" t="s">
        <v>327</v>
      </c>
      <c r="AU170" s="44" t="s">
        <v>86</v>
      </c>
      <c r="AV170" s="13" t="s">
        <v>315</v>
      </c>
      <c r="AW170" s="13" t="s">
        <v>33</v>
      </c>
      <c r="AX170" s="13" t="s">
        <v>8</v>
      </c>
      <c r="AY170" s="44" t="s">
        <v>304</v>
      </c>
    </row>
    <row r="171" spans="2:65" s="1" customFormat="1" ht="33" customHeight="1" x14ac:dyDescent="0.2">
      <c r="B171" s="24"/>
      <c r="C171" s="150" t="s">
        <v>82</v>
      </c>
      <c r="D171" s="150" t="s">
        <v>306</v>
      </c>
      <c r="E171" s="151" t="s">
        <v>359</v>
      </c>
      <c r="F171" s="152" t="s">
        <v>360</v>
      </c>
      <c r="G171" s="153" t="s">
        <v>352</v>
      </c>
      <c r="H171" s="154">
        <v>65.343999999999994</v>
      </c>
      <c r="I171" s="40"/>
      <c r="J171" s="155">
        <f>ROUND(I171*H171,0)</f>
        <v>0</v>
      </c>
      <c r="K171" s="152" t="s">
        <v>310</v>
      </c>
      <c r="L171" s="24"/>
      <c r="M171" s="156" t="s">
        <v>1</v>
      </c>
      <c r="N171" s="157" t="s">
        <v>42</v>
      </c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AR171" s="41" t="s">
        <v>108</v>
      </c>
      <c r="AT171" s="41" t="s">
        <v>306</v>
      </c>
      <c r="AU171" s="41" t="s">
        <v>86</v>
      </c>
      <c r="AY171" s="17" t="s">
        <v>304</v>
      </c>
      <c r="BE171" s="42">
        <f>IF(N171="základní",J171,0)</f>
        <v>0</v>
      </c>
      <c r="BF171" s="42">
        <f>IF(N171="snížená",J171,0)</f>
        <v>0</v>
      </c>
      <c r="BG171" s="42">
        <f>IF(N171="zákl. přenesená",J171,0)</f>
        <v>0</v>
      </c>
      <c r="BH171" s="42">
        <f>IF(N171="sníž. přenesená",J171,0)</f>
        <v>0</v>
      </c>
      <c r="BI171" s="42">
        <f>IF(N171="nulová",J171,0)</f>
        <v>0</v>
      </c>
      <c r="BJ171" s="17" t="s">
        <v>8</v>
      </c>
      <c r="BK171" s="42">
        <f>ROUND(I171*H171,0)</f>
        <v>0</v>
      </c>
      <c r="BL171" s="17" t="s">
        <v>108</v>
      </c>
      <c r="BM171" s="41" t="s">
        <v>361</v>
      </c>
    </row>
    <row r="172" spans="2:65" s="12" customFormat="1" x14ac:dyDescent="0.2">
      <c r="B172" s="160"/>
      <c r="D172" s="161" t="s">
        <v>327</v>
      </c>
      <c r="E172" s="43" t="s">
        <v>1</v>
      </c>
      <c r="F172" s="162" t="s">
        <v>362</v>
      </c>
      <c r="H172" s="163">
        <v>2.12</v>
      </c>
      <c r="L172" s="160"/>
      <c r="M172" s="164"/>
      <c r="T172" s="165"/>
      <c r="AT172" s="43" t="s">
        <v>327</v>
      </c>
      <c r="AU172" s="43" t="s">
        <v>86</v>
      </c>
      <c r="AV172" s="12" t="s">
        <v>86</v>
      </c>
      <c r="AW172" s="12" t="s">
        <v>33</v>
      </c>
      <c r="AX172" s="12" t="s">
        <v>77</v>
      </c>
      <c r="AY172" s="43" t="s">
        <v>304</v>
      </c>
    </row>
    <row r="173" spans="2:65" s="12" customFormat="1" x14ac:dyDescent="0.2">
      <c r="B173" s="160"/>
      <c r="D173" s="161" t="s">
        <v>327</v>
      </c>
      <c r="E173" s="43" t="s">
        <v>1</v>
      </c>
      <c r="F173" s="162" t="s">
        <v>363</v>
      </c>
      <c r="H173" s="163">
        <v>0.42699999999999999</v>
      </c>
      <c r="L173" s="160"/>
      <c r="M173" s="164"/>
      <c r="T173" s="165"/>
      <c r="AT173" s="43" t="s">
        <v>327</v>
      </c>
      <c r="AU173" s="43" t="s">
        <v>86</v>
      </c>
      <c r="AV173" s="12" t="s">
        <v>86</v>
      </c>
      <c r="AW173" s="12" t="s">
        <v>33</v>
      </c>
      <c r="AX173" s="12" t="s">
        <v>77</v>
      </c>
      <c r="AY173" s="43" t="s">
        <v>304</v>
      </c>
    </row>
    <row r="174" spans="2:65" s="12" customFormat="1" x14ac:dyDescent="0.2">
      <c r="B174" s="160"/>
      <c r="D174" s="161" t="s">
        <v>327</v>
      </c>
      <c r="E174" s="43" t="s">
        <v>1</v>
      </c>
      <c r="F174" s="162" t="s">
        <v>364</v>
      </c>
      <c r="H174" s="163">
        <v>0.26500000000000001</v>
      </c>
      <c r="L174" s="160"/>
      <c r="M174" s="164"/>
      <c r="T174" s="165"/>
      <c r="AT174" s="43" t="s">
        <v>327</v>
      </c>
      <c r="AU174" s="43" t="s">
        <v>86</v>
      </c>
      <c r="AV174" s="12" t="s">
        <v>86</v>
      </c>
      <c r="AW174" s="12" t="s">
        <v>33</v>
      </c>
      <c r="AX174" s="12" t="s">
        <v>77</v>
      </c>
      <c r="AY174" s="43" t="s">
        <v>304</v>
      </c>
    </row>
    <row r="175" spans="2:65" s="12" customFormat="1" ht="33.75" x14ac:dyDescent="0.2">
      <c r="B175" s="160"/>
      <c r="D175" s="161" t="s">
        <v>327</v>
      </c>
      <c r="E175" s="43" t="s">
        <v>1</v>
      </c>
      <c r="F175" s="162" t="s">
        <v>365</v>
      </c>
      <c r="H175" s="163">
        <v>10.802</v>
      </c>
      <c r="L175" s="160"/>
      <c r="M175" s="164"/>
      <c r="T175" s="165"/>
      <c r="AT175" s="43" t="s">
        <v>327</v>
      </c>
      <c r="AU175" s="43" t="s">
        <v>86</v>
      </c>
      <c r="AV175" s="12" t="s">
        <v>86</v>
      </c>
      <c r="AW175" s="12" t="s">
        <v>33</v>
      </c>
      <c r="AX175" s="12" t="s">
        <v>77</v>
      </c>
      <c r="AY175" s="43" t="s">
        <v>304</v>
      </c>
    </row>
    <row r="176" spans="2:65" s="12" customFormat="1" x14ac:dyDescent="0.2">
      <c r="B176" s="160"/>
      <c r="D176" s="161" t="s">
        <v>327</v>
      </c>
      <c r="E176" s="43" t="s">
        <v>1</v>
      </c>
      <c r="F176" s="162" t="s">
        <v>366</v>
      </c>
      <c r="H176" s="163">
        <v>15.465</v>
      </c>
      <c r="L176" s="160"/>
      <c r="M176" s="164"/>
      <c r="T176" s="165"/>
      <c r="AT176" s="43" t="s">
        <v>327</v>
      </c>
      <c r="AU176" s="43" t="s">
        <v>86</v>
      </c>
      <c r="AV176" s="12" t="s">
        <v>86</v>
      </c>
      <c r="AW176" s="12" t="s">
        <v>33</v>
      </c>
      <c r="AX176" s="12" t="s">
        <v>77</v>
      </c>
      <c r="AY176" s="43" t="s">
        <v>304</v>
      </c>
    </row>
    <row r="177" spans="2:51" s="12" customFormat="1" x14ac:dyDescent="0.2">
      <c r="B177" s="160"/>
      <c r="D177" s="161" t="s">
        <v>327</v>
      </c>
      <c r="E177" s="43" t="s">
        <v>1</v>
      </c>
      <c r="F177" s="162" t="s">
        <v>367</v>
      </c>
      <c r="H177" s="163">
        <v>0.39</v>
      </c>
      <c r="L177" s="160"/>
      <c r="M177" s="164"/>
      <c r="T177" s="165"/>
      <c r="AT177" s="43" t="s">
        <v>327</v>
      </c>
      <c r="AU177" s="43" t="s">
        <v>86</v>
      </c>
      <c r="AV177" s="12" t="s">
        <v>86</v>
      </c>
      <c r="AW177" s="12" t="s">
        <v>33</v>
      </c>
      <c r="AX177" s="12" t="s">
        <v>77</v>
      </c>
      <c r="AY177" s="43" t="s">
        <v>304</v>
      </c>
    </row>
    <row r="178" spans="2:51" s="12" customFormat="1" x14ac:dyDescent="0.2">
      <c r="B178" s="160"/>
      <c r="D178" s="161" t="s">
        <v>327</v>
      </c>
      <c r="E178" s="43" t="s">
        <v>1</v>
      </c>
      <c r="F178" s="162" t="s">
        <v>368</v>
      </c>
      <c r="H178" s="163">
        <v>0.441</v>
      </c>
      <c r="L178" s="160"/>
      <c r="M178" s="164"/>
      <c r="T178" s="165"/>
      <c r="AT178" s="43" t="s">
        <v>327</v>
      </c>
      <c r="AU178" s="43" t="s">
        <v>86</v>
      </c>
      <c r="AV178" s="12" t="s">
        <v>86</v>
      </c>
      <c r="AW178" s="12" t="s">
        <v>33</v>
      </c>
      <c r="AX178" s="12" t="s">
        <v>77</v>
      </c>
      <c r="AY178" s="43" t="s">
        <v>304</v>
      </c>
    </row>
    <row r="179" spans="2:51" s="12" customFormat="1" x14ac:dyDescent="0.2">
      <c r="B179" s="160"/>
      <c r="D179" s="161" t="s">
        <v>327</v>
      </c>
      <c r="E179" s="43" t="s">
        <v>1</v>
      </c>
      <c r="F179" s="162" t="s">
        <v>369</v>
      </c>
      <c r="H179" s="163">
        <v>2.306</v>
      </c>
      <c r="L179" s="160"/>
      <c r="M179" s="164"/>
      <c r="T179" s="165"/>
      <c r="AT179" s="43" t="s">
        <v>327</v>
      </c>
      <c r="AU179" s="43" t="s">
        <v>86</v>
      </c>
      <c r="AV179" s="12" t="s">
        <v>86</v>
      </c>
      <c r="AW179" s="12" t="s">
        <v>33</v>
      </c>
      <c r="AX179" s="12" t="s">
        <v>77</v>
      </c>
      <c r="AY179" s="43" t="s">
        <v>304</v>
      </c>
    </row>
    <row r="180" spans="2:51" s="12" customFormat="1" x14ac:dyDescent="0.2">
      <c r="B180" s="160"/>
      <c r="D180" s="161" t="s">
        <v>327</v>
      </c>
      <c r="E180" s="43" t="s">
        <v>1</v>
      </c>
      <c r="F180" s="162" t="s">
        <v>370</v>
      </c>
      <c r="H180" s="163">
        <v>0.88700000000000001</v>
      </c>
      <c r="L180" s="160"/>
      <c r="M180" s="164"/>
      <c r="T180" s="165"/>
      <c r="AT180" s="43" t="s">
        <v>327</v>
      </c>
      <c r="AU180" s="43" t="s">
        <v>86</v>
      </c>
      <c r="AV180" s="12" t="s">
        <v>86</v>
      </c>
      <c r="AW180" s="12" t="s">
        <v>33</v>
      </c>
      <c r="AX180" s="12" t="s">
        <v>77</v>
      </c>
      <c r="AY180" s="43" t="s">
        <v>304</v>
      </c>
    </row>
    <row r="181" spans="2:51" s="12" customFormat="1" x14ac:dyDescent="0.2">
      <c r="B181" s="160"/>
      <c r="D181" s="161" t="s">
        <v>327</v>
      </c>
      <c r="E181" s="43" t="s">
        <v>1</v>
      </c>
      <c r="F181" s="162" t="s">
        <v>371</v>
      </c>
      <c r="H181" s="163">
        <v>0.80400000000000005</v>
      </c>
      <c r="L181" s="160"/>
      <c r="M181" s="164"/>
      <c r="T181" s="165"/>
      <c r="AT181" s="43" t="s">
        <v>327</v>
      </c>
      <c r="AU181" s="43" t="s">
        <v>86</v>
      </c>
      <c r="AV181" s="12" t="s">
        <v>86</v>
      </c>
      <c r="AW181" s="12" t="s">
        <v>33</v>
      </c>
      <c r="AX181" s="12" t="s">
        <v>77</v>
      </c>
      <c r="AY181" s="43" t="s">
        <v>304</v>
      </c>
    </row>
    <row r="182" spans="2:51" s="12" customFormat="1" x14ac:dyDescent="0.2">
      <c r="B182" s="160"/>
      <c r="D182" s="161" t="s">
        <v>327</v>
      </c>
      <c r="E182" s="43" t="s">
        <v>1</v>
      </c>
      <c r="F182" s="162" t="s">
        <v>372</v>
      </c>
      <c r="H182" s="163">
        <v>0.56000000000000005</v>
      </c>
      <c r="L182" s="160"/>
      <c r="M182" s="164"/>
      <c r="T182" s="165"/>
      <c r="AT182" s="43" t="s">
        <v>327</v>
      </c>
      <c r="AU182" s="43" t="s">
        <v>86</v>
      </c>
      <c r="AV182" s="12" t="s">
        <v>86</v>
      </c>
      <c r="AW182" s="12" t="s">
        <v>33</v>
      </c>
      <c r="AX182" s="12" t="s">
        <v>77</v>
      </c>
      <c r="AY182" s="43" t="s">
        <v>304</v>
      </c>
    </row>
    <row r="183" spans="2:51" s="12" customFormat="1" x14ac:dyDescent="0.2">
      <c r="B183" s="160"/>
      <c r="D183" s="161" t="s">
        <v>327</v>
      </c>
      <c r="E183" s="43" t="s">
        <v>1</v>
      </c>
      <c r="F183" s="162" t="s">
        <v>373</v>
      </c>
      <c r="H183" s="163">
        <v>0.161</v>
      </c>
      <c r="L183" s="160"/>
      <c r="M183" s="164"/>
      <c r="T183" s="165"/>
      <c r="AT183" s="43" t="s">
        <v>327</v>
      </c>
      <c r="AU183" s="43" t="s">
        <v>86</v>
      </c>
      <c r="AV183" s="12" t="s">
        <v>86</v>
      </c>
      <c r="AW183" s="12" t="s">
        <v>33</v>
      </c>
      <c r="AX183" s="12" t="s">
        <v>77</v>
      </c>
      <c r="AY183" s="43" t="s">
        <v>304</v>
      </c>
    </row>
    <row r="184" spans="2:51" s="12" customFormat="1" x14ac:dyDescent="0.2">
      <c r="B184" s="160"/>
      <c r="D184" s="161" t="s">
        <v>327</v>
      </c>
      <c r="E184" s="43" t="s">
        <v>1</v>
      </c>
      <c r="F184" s="162" t="s">
        <v>374</v>
      </c>
      <c r="H184" s="163">
        <v>1.48</v>
      </c>
      <c r="L184" s="160"/>
      <c r="M184" s="164"/>
      <c r="T184" s="165"/>
      <c r="AT184" s="43" t="s">
        <v>327</v>
      </c>
      <c r="AU184" s="43" t="s">
        <v>86</v>
      </c>
      <c r="AV184" s="12" t="s">
        <v>86</v>
      </c>
      <c r="AW184" s="12" t="s">
        <v>33</v>
      </c>
      <c r="AX184" s="12" t="s">
        <v>77</v>
      </c>
      <c r="AY184" s="43" t="s">
        <v>304</v>
      </c>
    </row>
    <row r="185" spans="2:51" s="12" customFormat="1" x14ac:dyDescent="0.2">
      <c r="B185" s="160"/>
      <c r="D185" s="161" t="s">
        <v>327</v>
      </c>
      <c r="E185" s="43" t="s">
        <v>1</v>
      </c>
      <c r="F185" s="162" t="s">
        <v>375</v>
      </c>
      <c r="H185" s="163">
        <v>0.998</v>
      </c>
      <c r="L185" s="160"/>
      <c r="M185" s="164"/>
      <c r="T185" s="165"/>
      <c r="AT185" s="43" t="s">
        <v>327</v>
      </c>
      <c r="AU185" s="43" t="s">
        <v>86</v>
      </c>
      <c r="AV185" s="12" t="s">
        <v>86</v>
      </c>
      <c r="AW185" s="12" t="s">
        <v>33</v>
      </c>
      <c r="AX185" s="12" t="s">
        <v>77</v>
      </c>
      <c r="AY185" s="43" t="s">
        <v>304</v>
      </c>
    </row>
    <row r="186" spans="2:51" s="12" customFormat="1" x14ac:dyDescent="0.2">
      <c r="B186" s="160"/>
      <c r="D186" s="161" t="s">
        <v>327</v>
      </c>
      <c r="E186" s="43" t="s">
        <v>1</v>
      </c>
      <c r="F186" s="162" t="s">
        <v>376</v>
      </c>
      <c r="H186" s="163">
        <v>2.5289999999999999</v>
      </c>
      <c r="L186" s="160"/>
      <c r="M186" s="164"/>
      <c r="T186" s="165"/>
      <c r="AT186" s="43" t="s">
        <v>327</v>
      </c>
      <c r="AU186" s="43" t="s">
        <v>86</v>
      </c>
      <c r="AV186" s="12" t="s">
        <v>86</v>
      </c>
      <c r="AW186" s="12" t="s">
        <v>33</v>
      </c>
      <c r="AX186" s="12" t="s">
        <v>77</v>
      </c>
      <c r="AY186" s="43" t="s">
        <v>304</v>
      </c>
    </row>
    <row r="187" spans="2:51" s="12" customFormat="1" x14ac:dyDescent="0.2">
      <c r="B187" s="160"/>
      <c r="D187" s="161" t="s">
        <v>327</v>
      </c>
      <c r="E187" s="43" t="s">
        <v>1</v>
      </c>
      <c r="F187" s="162" t="s">
        <v>377</v>
      </c>
      <c r="H187" s="163">
        <v>4.5019999999999998</v>
      </c>
      <c r="L187" s="160"/>
      <c r="M187" s="164"/>
      <c r="T187" s="165"/>
      <c r="AT187" s="43" t="s">
        <v>327</v>
      </c>
      <c r="AU187" s="43" t="s">
        <v>86</v>
      </c>
      <c r="AV187" s="12" t="s">
        <v>86</v>
      </c>
      <c r="AW187" s="12" t="s">
        <v>33</v>
      </c>
      <c r="AX187" s="12" t="s">
        <v>77</v>
      </c>
      <c r="AY187" s="43" t="s">
        <v>304</v>
      </c>
    </row>
    <row r="188" spans="2:51" s="13" customFormat="1" x14ac:dyDescent="0.2">
      <c r="B188" s="166"/>
      <c r="D188" s="161" t="s">
        <v>327</v>
      </c>
      <c r="E188" s="44" t="s">
        <v>1</v>
      </c>
      <c r="F188" s="167" t="s">
        <v>335</v>
      </c>
      <c r="H188" s="168">
        <v>44.137</v>
      </c>
      <c r="L188" s="166"/>
      <c r="M188" s="169"/>
      <c r="T188" s="170"/>
      <c r="AT188" s="44" t="s">
        <v>327</v>
      </c>
      <c r="AU188" s="44" t="s">
        <v>86</v>
      </c>
      <c r="AV188" s="13" t="s">
        <v>315</v>
      </c>
      <c r="AW188" s="13" t="s">
        <v>33</v>
      </c>
      <c r="AX188" s="13" t="s">
        <v>77</v>
      </c>
      <c r="AY188" s="44" t="s">
        <v>304</v>
      </c>
    </row>
    <row r="189" spans="2:51" s="12" customFormat="1" ht="22.5" x14ac:dyDescent="0.2">
      <c r="B189" s="160"/>
      <c r="D189" s="161" t="s">
        <v>327</v>
      </c>
      <c r="E189" s="43" t="s">
        <v>1</v>
      </c>
      <c r="F189" s="162" t="s">
        <v>378</v>
      </c>
      <c r="H189" s="163">
        <v>13.013</v>
      </c>
      <c r="L189" s="160"/>
      <c r="M189" s="164"/>
      <c r="T189" s="165"/>
      <c r="AT189" s="43" t="s">
        <v>327</v>
      </c>
      <c r="AU189" s="43" t="s">
        <v>86</v>
      </c>
      <c r="AV189" s="12" t="s">
        <v>86</v>
      </c>
      <c r="AW189" s="12" t="s">
        <v>33</v>
      </c>
      <c r="AX189" s="12" t="s">
        <v>77</v>
      </c>
      <c r="AY189" s="43" t="s">
        <v>304</v>
      </c>
    </row>
    <row r="190" spans="2:51" s="12" customFormat="1" x14ac:dyDescent="0.2">
      <c r="B190" s="160"/>
      <c r="D190" s="161" t="s">
        <v>327</v>
      </c>
      <c r="E190" s="43" t="s">
        <v>1</v>
      </c>
      <c r="F190" s="162" t="s">
        <v>379</v>
      </c>
      <c r="H190" s="163">
        <v>8.1940000000000008</v>
      </c>
      <c r="L190" s="160"/>
      <c r="M190" s="164"/>
      <c r="T190" s="165"/>
      <c r="AT190" s="43" t="s">
        <v>327</v>
      </c>
      <c r="AU190" s="43" t="s">
        <v>86</v>
      </c>
      <c r="AV190" s="12" t="s">
        <v>86</v>
      </c>
      <c r="AW190" s="12" t="s">
        <v>33</v>
      </c>
      <c r="AX190" s="12" t="s">
        <v>77</v>
      </c>
      <c r="AY190" s="43" t="s">
        <v>304</v>
      </c>
    </row>
    <row r="191" spans="2:51" s="13" customFormat="1" x14ac:dyDescent="0.2">
      <c r="B191" s="166"/>
      <c r="D191" s="161" t="s">
        <v>327</v>
      </c>
      <c r="E191" s="44" t="s">
        <v>1</v>
      </c>
      <c r="F191" s="167" t="s">
        <v>335</v>
      </c>
      <c r="H191" s="168">
        <v>21.207000000000001</v>
      </c>
      <c r="L191" s="166"/>
      <c r="M191" s="169"/>
      <c r="T191" s="170"/>
      <c r="AT191" s="44" t="s">
        <v>327</v>
      </c>
      <c r="AU191" s="44" t="s">
        <v>86</v>
      </c>
      <c r="AV191" s="13" t="s">
        <v>315</v>
      </c>
      <c r="AW191" s="13" t="s">
        <v>33</v>
      </c>
      <c r="AX191" s="13" t="s">
        <v>77</v>
      </c>
      <c r="AY191" s="44" t="s">
        <v>304</v>
      </c>
    </row>
    <row r="192" spans="2:51" s="14" customFormat="1" x14ac:dyDescent="0.2">
      <c r="B192" s="171"/>
      <c r="D192" s="161" t="s">
        <v>327</v>
      </c>
      <c r="E192" s="45" t="s">
        <v>243</v>
      </c>
      <c r="F192" s="172" t="s">
        <v>380</v>
      </c>
      <c r="H192" s="173">
        <v>65.343999999999994</v>
      </c>
      <c r="L192" s="171"/>
      <c r="M192" s="174"/>
      <c r="T192" s="175"/>
      <c r="AT192" s="45" t="s">
        <v>327</v>
      </c>
      <c r="AU192" s="45" t="s">
        <v>86</v>
      </c>
      <c r="AV192" s="14" t="s">
        <v>108</v>
      </c>
      <c r="AW192" s="14" t="s">
        <v>33</v>
      </c>
      <c r="AX192" s="14" t="s">
        <v>8</v>
      </c>
      <c r="AY192" s="45" t="s">
        <v>304</v>
      </c>
    </row>
    <row r="193" spans="2:65" s="1" customFormat="1" ht="33" customHeight="1" x14ac:dyDescent="0.2">
      <c r="B193" s="24"/>
      <c r="C193" s="150" t="s">
        <v>9</v>
      </c>
      <c r="D193" s="150" t="s">
        <v>306</v>
      </c>
      <c r="E193" s="151" t="s">
        <v>381</v>
      </c>
      <c r="F193" s="152" t="s">
        <v>382</v>
      </c>
      <c r="G193" s="153" t="s">
        <v>352</v>
      </c>
      <c r="H193" s="154">
        <v>39</v>
      </c>
      <c r="I193" s="40"/>
      <c r="J193" s="155">
        <f>ROUND(I193*H193,0)</f>
        <v>0</v>
      </c>
      <c r="K193" s="152" t="s">
        <v>310</v>
      </c>
      <c r="L193" s="24"/>
      <c r="M193" s="156" t="s">
        <v>1</v>
      </c>
      <c r="N193" s="157" t="s">
        <v>42</v>
      </c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AR193" s="41" t="s">
        <v>108</v>
      </c>
      <c r="AT193" s="41" t="s">
        <v>306</v>
      </c>
      <c r="AU193" s="41" t="s">
        <v>86</v>
      </c>
      <c r="AY193" s="17" t="s">
        <v>304</v>
      </c>
      <c r="BE193" s="42">
        <f>IF(N193="základní",J193,0)</f>
        <v>0</v>
      </c>
      <c r="BF193" s="42">
        <f>IF(N193="snížená",J193,0)</f>
        <v>0</v>
      </c>
      <c r="BG193" s="42">
        <f>IF(N193="zákl. přenesená",J193,0)</f>
        <v>0</v>
      </c>
      <c r="BH193" s="42">
        <f>IF(N193="sníž. přenesená",J193,0)</f>
        <v>0</v>
      </c>
      <c r="BI193" s="42">
        <f>IF(N193="nulová",J193,0)</f>
        <v>0</v>
      </c>
      <c r="BJ193" s="17" t="s">
        <v>8</v>
      </c>
      <c r="BK193" s="42">
        <f>ROUND(I193*H193,0)</f>
        <v>0</v>
      </c>
      <c r="BL193" s="17" t="s">
        <v>108</v>
      </c>
      <c r="BM193" s="41" t="s">
        <v>383</v>
      </c>
    </row>
    <row r="194" spans="2:65" s="12" customFormat="1" x14ac:dyDescent="0.2">
      <c r="B194" s="160"/>
      <c r="D194" s="161" t="s">
        <v>327</v>
      </c>
      <c r="E194" s="43" t="s">
        <v>1</v>
      </c>
      <c r="F194" s="162" t="s">
        <v>384</v>
      </c>
      <c r="H194" s="163">
        <v>39</v>
      </c>
      <c r="L194" s="160"/>
      <c r="M194" s="164"/>
      <c r="T194" s="165"/>
      <c r="AT194" s="43" t="s">
        <v>327</v>
      </c>
      <c r="AU194" s="43" t="s">
        <v>86</v>
      </c>
      <c r="AV194" s="12" t="s">
        <v>86</v>
      </c>
      <c r="AW194" s="12" t="s">
        <v>33</v>
      </c>
      <c r="AX194" s="12" t="s">
        <v>77</v>
      </c>
      <c r="AY194" s="43" t="s">
        <v>304</v>
      </c>
    </row>
    <row r="195" spans="2:65" s="13" customFormat="1" x14ac:dyDescent="0.2">
      <c r="B195" s="166"/>
      <c r="D195" s="161" t="s">
        <v>327</v>
      </c>
      <c r="E195" s="44" t="s">
        <v>255</v>
      </c>
      <c r="F195" s="167" t="s">
        <v>335</v>
      </c>
      <c r="H195" s="168">
        <v>39</v>
      </c>
      <c r="L195" s="166"/>
      <c r="M195" s="169"/>
      <c r="T195" s="170"/>
      <c r="AT195" s="44" t="s">
        <v>327</v>
      </c>
      <c r="AU195" s="44" t="s">
        <v>86</v>
      </c>
      <c r="AV195" s="13" t="s">
        <v>315</v>
      </c>
      <c r="AW195" s="13" t="s">
        <v>33</v>
      </c>
      <c r="AX195" s="13" t="s">
        <v>8</v>
      </c>
      <c r="AY195" s="44" t="s">
        <v>304</v>
      </c>
    </row>
    <row r="196" spans="2:65" s="1" customFormat="1" ht="24.2" customHeight="1" x14ac:dyDescent="0.2">
      <c r="B196" s="24"/>
      <c r="C196" s="150" t="s">
        <v>89</v>
      </c>
      <c r="D196" s="150" t="s">
        <v>306</v>
      </c>
      <c r="E196" s="151" t="s">
        <v>385</v>
      </c>
      <c r="F196" s="152" t="s">
        <v>386</v>
      </c>
      <c r="G196" s="153" t="s">
        <v>309</v>
      </c>
      <c r="H196" s="154">
        <v>5</v>
      </c>
      <c r="I196" s="40"/>
      <c r="J196" s="155">
        <f t="shared" ref="J196:J202" si="0">ROUND(I196*H196,0)</f>
        <v>0</v>
      </c>
      <c r="K196" s="152" t="s">
        <v>310</v>
      </c>
      <c r="L196" s="24"/>
      <c r="M196" s="156" t="s">
        <v>1</v>
      </c>
      <c r="N196" s="157" t="s">
        <v>42</v>
      </c>
      <c r="P196" s="158">
        <f t="shared" ref="P196:P202" si="1">O196*H196</f>
        <v>0</v>
      </c>
      <c r="Q196" s="158">
        <v>0</v>
      </c>
      <c r="R196" s="158">
        <f t="shared" ref="R196:R202" si="2">Q196*H196</f>
        <v>0</v>
      </c>
      <c r="S196" s="158">
        <v>0</v>
      </c>
      <c r="T196" s="159">
        <f t="shared" ref="T196:T202" si="3">S196*H196</f>
        <v>0</v>
      </c>
      <c r="AR196" s="41" t="s">
        <v>108</v>
      </c>
      <c r="AT196" s="41" t="s">
        <v>306</v>
      </c>
      <c r="AU196" s="41" t="s">
        <v>86</v>
      </c>
      <c r="AY196" s="17" t="s">
        <v>304</v>
      </c>
      <c r="BE196" s="42">
        <f t="shared" ref="BE196:BE202" si="4">IF(N196="základní",J196,0)</f>
        <v>0</v>
      </c>
      <c r="BF196" s="42">
        <f t="shared" ref="BF196:BF202" si="5">IF(N196="snížená",J196,0)</f>
        <v>0</v>
      </c>
      <c r="BG196" s="42">
        <f t="shared" ref="BG196:BG202" si="6">IF(N196="zákl. přenesená",J196,0)</f>
        <v>0</v>
      </c>
      <c r="BH196" s="42">
        <f t="shared" ref="BH196:BH202" si="7">IF(N196="sníž. přenesená",J196,0)</f>
        <v>0</v>
      </c>
      <c r="BI196" s="42">
        <f t="shared" ref="BI196:BI202" si="8">IF(N196="nulová",J196,0)</f>
        <v>0</v>
      </c>
      <c r="BJ196" s="17" t="s">
        <v>8</v>
      </c>
      <c r="BK196" s="42">
        <f t="shared" ref="BK196:BK202" si="9">ROUND(I196*H196,0)</f>
        <v>0</v>
      </c>
      <c r="BL196" s="17" t="s">
        <v>108</v>
      </c>
      <c r="BM196" s="41" t="s">
        <v>387</v>
      </c>
    </row>
    <row r="197" spans="2:65" s="1" customFormat="1" ht="24.2" customHeight="1" x14ac:dyDescent="0.2">
      <c r="B197" s="24"/>
      <c r="C197" s="150" t="s">
        <v>92</v>
      </c>
      <c r="D197" s="150" t="s">
        <v>306</v>
      </c>
      <c r="E197" s="151" t="s">
        <v>388</v>
      </c>
      <c r="F197" s="152" t="s">
        <v>389</v>
      </c>
      <c r="G197" s="153" t="s">
        <v>309</v>
      </c>
      <c r="H197" s="154">
        <v>5</v>
      </c>
      <c r="I197" s="40"/>
      <c r="J197" s="155">
        <f t="shared" si="0"/>
        <v>0</v>
      </c>
      <c r="K197" s="152" t="s">
        <v>310</v>
      </c>
      <c r="L197" s="24"/>
      <c r="M197" s="156" t="s">
        <v>1</v>
      </c>
      <c r="N197" s="157" t="s">
        <v>42</v>
      </c>
      <c r="P197" s="158">
        <f t="shared" si="1"/>
        <v>0</v>
      </c>
      <c r="Q197" s="158">
        <v>0</v>
      </c>
      <c r="R197" s="158">
        <f t="shared" si="2"/>
        <v>0</v>
      </c>
      <c r="S197" s="158">
        <v>0</v>
      </c>
      <c r="T197" s="159">
        <f t="shared" si="3"/>
        <v>0</v>
      </c>
      <c r="AR197" s="41" t="s">
        <v>108</v>
      </c>
      <c r="AT197" s="41" t="s">
        <v>306</v>
      </c>
      <c r="AU197" s="41" t="s">
        <v>86</v>
      </c>
      <c r="AY197" s="17" t="s">
        <v>304</v>
      </c>
      <c r="BE197" s="42">
        <f t="shared" si="4"/>
        <v>0</v>
      </c>
      <c r="BF197" s="42">
        <f t="shared" si="5"/>
        <v>0</v>
      </c>
      <c r="BG197" s="42">
        <f t="shared" si="6"/>
        <v>0</v>
      </c>
      <c r="BH197" s="42">
        <f t="shared" si="7"/>
        <v>0</v>
      </c>
      <c r="BI197" s="42">
        <f t="shared" si="8"/>
        <v>0</v>
      </c>
      <c r="BJ197" s="17" t="s">
        <v>8</v>
      </c>
      <c r="BK197" s="42">
        <f t="shared" si="9"/>
        <v>0</v>
      </c>
      <c r="BL197" s="17" t="s">
        <v>108</v>
      </c>
      <c r="BM197" s="41" t="s">
        <v>390</v>
      </c>
    </row>
    <row r="198" spans="2:65" s="1" customFormat="1" ht="24.2" customHeight="1" x14ac:dyDescent="0.2">
      <c r="B198" s="24"/>
      <c r="C198" s="150" t="s">
        <v>95</v>
      </c>
      <c r="D198" s="150" t="s">
        <v>306</v>
      </c>
      <c r="E198" s="151" t="s">
        <v>391</v>
      </c>
      <c r="F198" s="152" t="s">
        <v>392</v>
      </c>
      <c r="G198" s="153" t="s">
        <v>309</v>
      </c>
      <c r="H198" s="154">
        <v>5</v>
      </c>
      <c r="I198" s="40"/>
      <c r="J198" s="155">
        <f t="shared" si="0"/>
        <v>0</v>
      </c>
      <c r="K198" s="152" t="s">
        <v>310</v>
      </c>
      <c r="L198" s="24"/>
      <c r="M198" s="156" t="s">
        <v>1</v>
      </c>
      <c r="N198" s="157" t="s">
        <v>42</v>
      </c>
      <c r="P198" s="158">
        <f t="shared" si="1"/>
        <v>0</v>
      </c>
      <c r="Q198" s="158">
        <v>0</v>
      </c>
      <c r="R198" s="158">
        <f t="shared" si="2"/>
        <v>0</v>
      </c>
      <c r="S198" s="158">
        <v>0</v>
      </c>
      <c r="T198" s="159">
        <f t="shared" si="3"/>
        <v>0</v>
      </c>
      <c r="AR198" s="41" t="s">
        <v>108</v>
      </c>
      <c r="AT198" s="41" t="s">
        <v>306</v>
      </c>
      <c r="AU198" s="41" t="s">
        <v>86</v>
      </c>
      <c r="AY198" s="17" t="s">
        <v>304</v>
      </c>
      <c r="BE198" s="42">
        <f t="shared" si="4"/>
        <v>0</v>
      </c>
      <c r="BF198" s="42">
        <f t="shared" si="5"/>
        <v>0</v>
      </c>
      <c r="BG198" s="42">
        <f t="shared" si="6"/>
        <v>0</v>
      </c>
      <c r="BH198" s="42">
        <f t="shared" si="7"/>
        <v>0</v>
      </c>
      <c r="BI198" s="42">
        <f t="shared" si="8"/>
        <v>0</v>
      </c>
      <c r="BJ198" s="17" t="s">
        <v>8</v>
      </c>
      <c r="BK198" s="42">
        <f t="shared" si="9"/>
        <v>0</v>
      </c>
      <c r="BL198" s="17" t="s">
        <v>108</v>
      </c>
      <c r="BM198" s="41" t="s">
        <v>393</v>
      </c>
    </row>
    <row r="199" spans="2:65" s="1" customFormat="1" ht="24.2" customHeight="1" x14ac:dyDescent="0.2">
      <c r="B199" s="24"/>
      <c r="C199" s="150" t="s">
        <v>394</v>
      </c>
      <c r="D199" s="150" t="s">
        <v>306</v>
      </c>
      <c r="E199" s="151" t="s">
        <v>395</v>
      </c>
      <c r="F199" s="152" t="s">
        <v>396</v>
      </c>
      <c r="G199" s="153" t="s">
        <v>309</v>
      </c>
      <c r="H199" s="154">
        <v>5</v>
      </c>
      <c r="I199" s="40"/>
      <c r="J199" s="155">
        <f t="shared" si="0"/>
        <v>0</v>
      </c>
      <c r="K199" s="152" t="s">
        <v>310</v>
      </c>
      <c r="L199" s="24"/>
      <c r="M199" s="156" t="s">
        <v>1</v>
      </c>
      <c r="N199" s="157" t="s">
        <v>42</v>
      </c>
      <c r="P199" s="158">
        <f t="shared" si="1"/>
        <v>0</v>
      </c>
      <c r="Q199" s="158">
        <v>0</v>
      </c>
      <c r="R199" s="158">
        <f t="shared" si="2"/>
        <v>0</v>
      </c>
      <c r="S199" s="158">
        <v>0</v>
      </c>
      <c r="T199" s="159">
        <f t="shared" si="3"/>
        <v>0</v>
      </c>
      <c r="AR199" s="41" t="s">
        <v>108</v>
      </c>
      <c r="AT199" s="41" t="s">
        <v>306</v>
      </c>
      <c r="AU199" s="41" t="s">
        <v>86</v>
      </c>
      <c r="AY199" s="17" t="s">
        <v>304</v>
      </c>
      <c r="BE199" s="42">
        <f t="shared" si="4"/>
        <v>0</v>
      </c>
      <c r="BF199" s="42">
        <f t="shared" si="5"/>
        <v>0</v>
      </c>
      <c r="BG199" s="42">
        <f t="shared" si="6"/>
        <v>0</v>
      </c>
      <c r="BH199" s="42">
        <f t="shared" si="7"/>
        <v>0</v>
      </c>
      <c r="BI199" s="42">
        <f t="shared" si="8"/>
        <v>0</v>
      </c>
      <c r="BJ199" s="17" t="s">
        <v>8</v>
      </c>
      <c r="BK199" s="42">
        <f t="shared" si="9"/>
        <v>0</v>
      </c>
      <c r="BL199" s="17" t="s">
        <v>108</v>
      </c>
      <c r="BM199" s="41" t="s">
        <v>397</v>
      </c>
    </row>
    <row r="200" spans="2:65" s="1" customFormat="1" ht="24.2" customHeight="1" x14ac:dyDescent="0.2">
      <c r="B200" s="24"/>
      <c r="C200" s="150" t="s">
        <v>398</v>
      </c>
      <c r="D200" s="150" t="s">
        <v>306</v>
      </c>
      <c r="E200" s="151" t="s">
        <v>399</v>
      </c>
      <c r="F200" s="152" t="s">
        <v>400</v>
      </c>
      <c r="G200" s="153" t="s">
        <v>309</v>
      </c>
      <c r="H200" s="154">
        <v>5</v>
      </c>
      <c r="I200" s="40"/>
      <c r="J200" s="155">
        <f t="shared" si="0"/>
        <v>0</v>
      </c>
      <c r="K200" s="152" t="s">
        <v>310</v>
      </c>
      <c r="L200" s="24"/>
      <c r="M200" s="156" t="s">
        <v>1</v>
      </c>
      <c r="N200" s="157" t="s">
        <v>42</v>
      </c>
      <c r="P200" s="158">
        <f t="shared" si="1"/>
        <v>0</v>
      </c>
      <c r="Q200" s="158">
        <v>0</v>
      </c>
      <c r="R200" s="158">
        <f t="shared" si="2"/>
        <v>0</v>
      </c>
      <c r="S200" s="158">
        <v>0</v>
      </c>
      <c r="T200" s="159">
        <f t="shared" si="3"/>
        <v>0</v>
      </c>
      <c r="AR200" s="41" t="s">
        <v>108</v>
      </c>
      <c r="AT200" s="41" t="s">
        <v>306</v>
      </c>
      <c r="AU200" s="41" t="s">
        <v>86</v>
      </c>
      <c r="AY200" s="17" t="s">
        <v>304</v>
      </c>
      <c r="BE200" s="42">
        <f t="shared" si="4"/>
        <v>0</v>
      </c>
      <c r="BF200" s="42">
        <f t="shared" si="5"/>
        <v>0</v>
      </c>
      <c r="BG200" s="42">
        <f t="shared" si="6"/>
        <v>0</v>
      </c>
      <c r="BH200" s="42">
        <f t="shared" si="7"/>
        <v>0</v>
      </c>
      <c r="BI200" s="42">
        <f t="shared" si="8"/>
        <v>0</v>
      </c>
      <c r="BJ200" s="17" t="s">
        <v>8</v>
      </c>
      <c r="BK200" s="42">
        <f t="shared" si="9"/>
        <v>0</v>
      </c>
      <c r="BL200" s="17" t="s">
        <v>108</v>
      </c>
      <c r="BM200" s="41" t="s">
        <v>401</v>
      </c>
    </row>
    <row r="201" spans="2:65" s="1" customFormat="1" ht="24.2" customHeight="1" x14ac:dyDescent="0.2">
      <c r="B201" s="24"/>
      <c r="C201" s="150" t="s">
        <v>402</v>
      </c>
      <c r="D201" s="150" t="s">
        <v>306</v>
      </c>
      <c r="E201" s="151" t="s">
        <v>403</v>
      </c>
      <c r="F201" s="152" t="s">
        <v>404</v>
      </c>
      <c r="G201" s="153" t="s">
        <v>309</v>
      </c>
      <c r="H201" s="154">
        <v>5</v>
      </c>
      <c r="I201" s="40"/>
      <c r="J201" s="155">
        <f t="shared" si="0"/>
        <v>0</v>
      </c>
      <c r="K201" s="152" t="s">
        <v>310</v>
      </c>
      <c r="L201" s="24"/>
      <c r="M201" s="156" t="s">
        <v>1</v>
      </c>
      <c r="N201" s="157" t="s">
        <v>42</v>
      </c>
      <c r="P201" s="158">
        <f t="shared" si="1"/>
        <v>0</v>
      </c>
      <c r="Q201" s="158">
        <v>0</v>
      </c>
      <c r="R201" s="158">
        <f t="shared" si="2"/>
        <v>0</v>
      </c>
      <c r="S201" s="158">
        <v>0</v>
      </c>
      <c r="T201" s="159">
        <f t="shared" si="3"/>
        <v>0</v>
      </c>
      <c r="AR201" s="41" t="s">
        <v>108</v>
      </c>
      <c r="AT201" s="41" t="s">
        <v>306</v>
      </c>
      <c r="AU201" s="41" t="s">
        <v>86</v>
      </c>
      <c r="AY201" s="17" t="s">
        <v>304</v>
      </c>
      <c r="BE201" s="42">
        <f t="shared" si="4"/>
        <v>0</v>
      </c>
      <c r="BF201" s="42">
        <f t="shared" si="5"/>
        <v>0</v>
      </c>
      <c r="BG201" s="42">
        <f t="shared" si="6"/>
        <v>0</v>
      </c>
      <c r="BH201" s="42">
        <f t="shared" si="7"/>
        <v>0</v>
      </c>
      <c r="BI201" s="42">
        <f t="shared" si="8"/>
        <v>0</v>
      </c>
      <c r="BJ201" s="17" t="s">
        <v>8</v>
      </c>
      <c r="BK201" s="42">
        <f t="shared" si="9"/>
        <v>0</v>
      </c>
      <c r="BL201" s="17" t="s">
        <v>108</v>
      </c>
      <c r="BM201" s="41" t="s">
        <v>405</v>
      </c>
    </row>
    <row r="202" spans="2:65" s="1" customFormat="1" ht="37.9" customHeight="1" x14ac:dyDescent="0.2">
      <c r="B202" s="24"/>
      <c r="C202" s="150" t="s">
        <v>406</v>
      </c>
      <c r="D202" s="150" t="s">
        <v>306</v>
      </c>
      <c r="E202" s="151" t="s">
        <v>407</v>
      </c>
      <c r="F202" s="152" t="s">
        <v>408</v>
      </c>
      <c r="G202" s="153" t="s">
        <v>352</v>
      </c>
      <c r="H202" s="154">
        <v>186.589</v>
      </c>
      <c r="I202" s="40"/>
      <c r="J202" s="155">
        <f t="shared" si="0"/>
        <v>0</v>
      </c>
      <c r="K202" s="152" t="s">
        <v>310</v>
      </c>
      <c r="L202" s="24"/>
      <c r="M202" s="156" t="s">
        <v>1</v>
      </c>
      <c r="N202" s="157" t="s">
        <v>42</v>
      </c>
      <c r="P202" s="158">
        <f t="shared" si="1"/>
        <v>0</v>
      </c>
      <c r="Q202" s="158">
        <v>0</v>
      </c>
      <c r="R202" s="158">
        <f t="shared" si="2"/>
        <v>0</v>
      </c>
      <c r="S202" s="158">
        <v>0</v>
      </c>
      <c r="T202" s="159">
        <f t="shared" si="3"/>
        <v>0</v>
      </c>
      <c r="AR202" s="41" t="s">
        <v>108</v>
      </c>
      <c r="AT202" s="41" t="s">
        <v>306</v>
      </c>
      <c r="AU202" s="41" t="s">
        <v>86</v>
      </c>
      <c r="AY202" s="17" t="s">
        <v>304</v>
      </c>
      <c r="BE202" s="42">
        <f t="shared" si="4"/>
        <v>0</v>
      </c>
      <c r="BF202" s="42">
        <f t="shared" si="5"/>
        <v>0</v>
      </c>
      <c r="BG202" s="42">
        <f t="shared" si="6"/>
        <v>0</v>
      </c>
      <c r="BH202" s="42">
        <f t="shared" si="7"/>
        <v>0</v>
      </c>
      <c r="BI202" s="42">
        <f t="shared" si="8"/>
        <v>0</v>
      </c>
      <c r="BJ202" s="17" t="s">
        <v>8</v>
      </c>
      <c r="BK202" s="42">
        <f t="shared" si="9"/>
        <v>0</v>
      </c>
      <c r="BL202" s="17" t="s">
        <v>108</v>
      </c>
      <c r="BM202" s="41" t="s">
        <v>409</v>
      </c>
    </row>
    <row r="203" spans="2:65" s="12" customFormat="1" x14ac:dyDescent="0.2">
      <c r="B203" s="160"/>
      <c r="D203" s="161" t="s">
        <v>327</v>
      </c>
      <c r="E203" s="43" t="s">
        <v>1</v>
      </c>
      <c r="F203" s="162" t="s">
        <v>243</v>
      </c>
      <c r="H203" s="163">
        <v>65.343999999999994</v>
      </c>
      <c r="L203" s="160"/>
      <c r="M203" s="164"/>
      <c r="T203" s="165"/>
      <c r="AT203" s="43" t="s">
        <v>327</v>
      </c>
      <c r="AU203" s="43" t="s">
        <v>86</v>
      </c>
      <c r="AV203" s="12" t="s">
        <v>86</v>
      </c>
      <c r="AW203" s="12" t="s">
        <v>33</v>
      </c>
      <c r="AX203" s="12" t="s">
        <v>77</v>
      </c>
      <c r="AY203" s="43" t="s">
        <v>304</v>
      </c>
    </row>
    <row r="204" spans="2:65" s="12" customFormat="1" x14ac:dyDescent="0.2">
      <c r="B204" s="160"/>
      <c r="D204" s="161" t="s">
        <v>327</v>
      </c>
      <c r="E204" s="43" t="s">
        <v>1</v>
      </c>
      <c r="F204" s="162" t="s">
        <v>255</v>
      </c>
      <c r="H204" s="163">
        <v>39</v>
      </c>
      <c r="L204" s="160"/>
      <c r="M204" s="164"/>
      <c r="T204" s="165"/>
      <c r="AT204" s="43" t="s">
        <v>327</v>
      </c>
      <c r="AU204" s="43" t="s">
        <v>86</v>
      </c>
      <c r="AV204" s="12" t="s">
        <v>86</v>
      </c>
      <c r="AW204" s="12" t="s">
        <v>33</v>
      </c>
      <c r="AX204" s="12" t="s">
        <v>77</v>
      </c>
      <c r="AY204" s="43" t="s">
        <v>304</v>
      </c>
    </row>
    <row r="205" spans="2:65" s="12" customFormat="1" x14ac:dyDescent="0.2">
      <c r="B205" s="160"/>
      <c r="D205" s="161" t="s">
        <v>327</v>
      </c>
      <c r="E205" s="43" t="s">
        <v>1</v>
      </c>
      <c r="F205" s="162" t="s">
        <v>354</v>
      </c>
      <c r="H205" s="163">
        <v>0.6</v>
      </c>
      <c r="L205" s="160"/>
      <c r="M205" s="164"/>
      <c r="T205" s="165"/>
      <c r="AT205" s="43" t="s">
        <v>327</v>
      </c>
      <c r="AU205" s="43" t="s">
        <v>86</v>
      </c>
      <c r="AV205" s="12" t="s">
        <v>86</v>
      </c>
      <c r="AW205" s="12" t="s">
        <v>33</v>
      </c>
      <c r="AX205" s="12" t="s">
        <v>77</v>
      </c>
      <c r="AY205" s="43" t="s">
        <v>304</v>
      </c>
    </row>
    <row r="206" spans="2:65" s="12" customFormat="1" x14ac:dyDescent="0.2">
      <c r="B206" s="160"/>
      <c r="D206" s="161" t="s">
        <v>327</v>
      </c>
      <c r="E206" s="43" t="s">
        <v>1</v>
      </c>
      <c r="F206" s="162" t="s">
        <v>355</v>
      </c>
      <c r="H206" s="163">
        <v>1.9950000000000001</v>
      </c>
      <c r="L206" s="160"/>
      <c r="M206" s="164"/>
      <c r="T206" s="165"/>
      <c r="AT206" s="43" t="s">
        <v>327</v>
      </c>
      <c r="AU206" s="43" t="s">
        <v>86</v>
      </c>
      <c r="AV206" s="12" t="s">
        <v>86</v>
      </c>
      <c r="AW206" s="12" t="s">
        <v>33</v>
      </c>
      <c r="AX206" s="12" t="s">
        <v>77</v>
      </c>
      <c r="AY206" s="43" t="s">
        <v>304</v>
      </c>
    </row>
    <row r="207" spans="2:65" s="12" customFormat="1" x14ac:dyDescent="0.2">
      <c r="B207" s="160"/>
      <c r="D207" s="161" t="s">
        <v>327</v>
      </c>
      <c r="E207" s="43" t="s">
        <v>1</v>
      </c>
      <c r="F207" s="162" t="s">
        <v>356</v>
      </c>
      <c r="H207" s="163">
        <v>47.55</v>
      </c>
      <c r="L207" s="160"/>
      <c r="M207" s="164"/>
      <c r="T207" s="165"/>
      <c r="AT207" s="43" t="s">
        <v>327</v>
      </c>
      <c r="AU207" s="43" t="s">
        <v>86</v>
      </c>
      <c r="AV207" s="12" t="s">
        <v>86</v>
      </c>
      <c r="AW207" s="12" t="s">
        <v>33</v>
      </c>
      <c r="AX207" s="12" t="s">
        <v>77</v>
      </c>
      <c r="AY207" s="43" t="s">
        <v>304</v>
      </c>
    </row>
    <row r="208" spans="2:65" s="12" customFormat="1" x14ac:dyDescent="0.2">
      <c r="B208" s="160"/>
      <c r="D208" s="161" t="s">
        <v>327</v>
      </c>
      <c r="E208" s="43" t="s">
        <v>1</v>
      </c>
      <c r="F208" s="162" t="s">
        <v>357</v>
      </c>
      <c r="H208" s="163">
        <v>22.215</v>
      </c>
      <c r="L208" s="160"/>
      <c r="M208" s="164"/>
      <c r="T208" s="165"/>
      <c r="AT208" s="43" t="s">
        <v>327</v>
      </c>
      <c r="AU208" s="43" t="s">
        <v>86</v>
      </c>
      <c r="AV208" s="12" t="s">
        <v>86</v>
      </c>
      <c r="AW208" s="12" t="s">
        <v>33</v>
      </c>
      <c r="AX208" s="12" t="s">
        <v>77</v>
      </c>
      <c r="AY208" s="43" t="s">
        <v>304</v>
      </c>
    </row>
    <row r="209" spans="2:65" s="12" customFormat="1" x14ac:dyDescent="0.2">
      <c r="B209" s="160"/>
      <c r="D209" s="161" t="s">
        <v>327</v>
      </c>
      <c r="E209" s="43" t="s">
        <v>1</v>
      </c>
      <c r="F209" s="162" t="s">
        <v>358</v>
      </c>
      <c r="H209" s="163">
        <v>9.8849999999999998</v>
      </c>
      <c r="L209" s="160"/>
      <c r="M209" s="164"/>
      <c r="T209" s="165"/>
      <c r="AT209" s="43" t="s">
        <v>327</v>
      </c>
      <c r="AU209" s="43" t="s">
        <v>86</v>
      </c>
      <c r="AV209" s="12" t="s">
        <v>86</v>
      </c>
      <c r="AW209" s="12" t="s">
        <v>33</v>
      </c>
      <c r="AX209" s="12" t="s">
        <v>77</v>
      </c>
      <c r="AY209" s="43" t="s">
        <v>304</v>
      </c>
    </row>
    <row r="210" spans="2:65" s="13" customFormat="1" x14ac:dyDescent="0.2">
      <c r="B210" s="166"/>
      <c r="D210" s="161" t="s">
        <v>327</v>
      </c>
      <c r="E210" s="44" t="s">
        <v>1</v>
      </c>
      <c r="F210" s="167" t="s">
        <v>335</v>
      </c>
      <c r="H210" s="168">
        <v>186.589</v>
      </c>
      <c r="L210" s="166"/>
      <c r="M210" s="169"/>
      <c r="T210" s="170"/>
      <c r="AT210" s="44" t="s">
        <v>327</v>
      </c>
      <c r="AU210" s="44" t="s">
        <v>86</v>
      </c>
      <c r="AV210" s="13" t="s">
        <v>315</v>
      </c>
      <c r="AW210" s="13" t="s">
        <v>33</v>
      </c>
      <c r="AX210" s="13" t="s">
        <v>8</v>
      </c>
      <c r="AY210" s="44" t="s">
        <v>304</v>
      </c>
    </row>
    <row r="211" spans="2:65" s="1" customFormat="1" ht="37.9" customHeight="1" x14ac:dyDescent="0.2">
      <c r="B211" s="24"/>
      <c r="C211" s="150" t="s">
        <v>236</v>
      </c>
      <c r="D211" s="150" t="s">
        <v>306</v>
      </c>
      <c r="E211" s="151" t="s">
        <v>410</v>
      </c>
      <c r="F211" s="152" t="s">
        <v>411</v>
      </c>
      <c r="G211" s="153" t="s">
        <v>352</v>
      </c>
      <c r="H211" s="154">
        <v>3731.78</v>
      </c>
      <c r="I211" s="40"/>
      <c r="J211" s="155">
        <f>ROUND(I211*H211,0)</f>
        <v>0</v>
      </c>
      <c r="K211" s="152" t="s">
        <v>310</v>
      </c>
      <c r="L211" s="24"/>
      <c r="M211" s="156" t="s">
        <v>1</v>
      </c>
      <c r="N211" s="157" t="s">
        <v>42</v>
      </c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41" t="s">
        <v>108</v>
      </c>
      <c r="AT211" s="41" t="s">
        <v>306</v>
      </c>
      <c r="AU211" s="41" t="s">
        <v>86</v>
      </c>
      <c r="AY211" s="17" t="s">
        <v>304</v>
      </c>
      <c r="BE211" s="42">
        <f>IF(N211="základní",J211,0)</f>
        <v>0</v>
      </c>
      <c r="BF211" s="42">
        <f>IF(N211="snížená",J211,0)</f>
        <v>0</v>
      </c>
      <c r="BG211" s="42">
        <f>IF(N211="zákl. přenesená",J211,0)</f>
        <v>0</v>
      </c>
      <c r="BH211" s="42">
        <f>IF(N211="sníž. přenesená",J211,0)</f>
        <v>0</v>
      </c>
      <c r="BI211" s="42">
        <f>IF(N211="nulová",J211,0)</f>
        <v>0</v>
      </c>
      <c r="BJ211" s="17" t="s">
        <v>8</v>
      </c>
      <c r="BK211" s="42">
        <f>ROUND(I211*H211,0)</f>
        <v>0</v>
      </c>
      <c r="BL211" s="17" t="s">
        <v>108</v>
      </c>
      <c r="BM211" s="41" t="s">
        <v>412</v>
      </c>
    </row>
    <row r="212" spans="2:65" s="12" customFormat="1" x14ac:dyDescent="0.2">
      <c r="B212" s="160"/>
      <c r="D212" s="161" t="s">
        <v>327</v>
      </c>
      <c r="E212" s="43" t="s">
        <v>1</v>
      </c>
      <c r="F212" s="162" t="s">
        <v>243</v>
      </c>
      <c r="H212" s="163">
        <v>65.343999999999994</v>
      </c>
      <c r="L212" s="160"/>
      <c r="M212" s="164"/>
      <c r="T212" s="165"/>
      <c r="AT212" s="43" t="s">
        <v>327</v>
      </c>
      <c r="AU212" s="43" t="s">
        <v>86</v>
      </c>
      <c r="AV212" s="12" t="s">
        <v>86</v>
      </c>
      <c r="AW212" s="12" t="s">
        <v>33</v>
      </c>
      <c r="AX212" s="12" t="s">
        <v>77</v>
      </c>
      <c r="AY212" s="43" t="s">
        <v>304</v>
      </c>
    </row>
    <row r="213" spans="2:65" s="12" customFormat="1" x14ac:dyDescent="0.2">
      <c r="B213" s="160"/>
      <c r="D213" s="161" t="s">
        <v>327</v>
      </c>
      <c r="E213" s="43" t="s">
        <v>1</v>
      </c>
      <c r="F213" s="162" t="s">
        <v>255</v>
      </c>
      <c r="H213" s="163">
        <v>39</v>
      </c>
      <c r="L213" s="160"/>
      <c r="M213" s="164"/>
      <c r="T213" s="165"/>
      <c r="AT213" s="43" t="s">
        <v>327</v>
      </c>
      <c r="AU213" s="43" t="s">
        <v>86</v>
      </c>
      <c r="AV213" s="12" t="s">
        <v>86</v>
      </c>
      <c r="AW213" s="12" t="s">
        <v>33</v>
      </c>
      <c r="AX213" s="12" t="s">
        <v>77</v>
      </c>
      <c r="AY213" s="43" t="s">
        <v>304</v>
      </c>
    </row>
    <row r="214" spans="2:65" s="12" customFormat="1" x14ac:dyDescent="0.2">
      <c r="B214" s="160"/>
      <c r="D214" s="161" t="s">
        <v>327</v>
      </c>
      <c r="E214" s="43" t="s">
        <v>1</v>
      </c>
      <c r="F214" s="162" t="s">
        <v>354</v>
      </c>
      <c r="H214" s="163">
        <v>0.6</v>
      </c>
      <c r="L214" s="160"/>
      <c r="M214" s="164"/>
      <c r="T214" s="165"/>
      <c r="AT214" s="43" t="s">
        <v>327</v>
      </c>
      <c r="AU214" s="43" t="s">
        <v>86</v>
      </c>
      <c r="AV214" s="12" t="s">
        <v>86</v>
      </c>
      <c r="AW214" s="12" t="s">
        <v>33</v>
      </c>
      <c r="AX214" s="12" t="s">
        <v>77</v>
      </c>
      <c r="AY214" s="43" t="s">
        <v>304</v>
      </c>
    </row>
    <row r="215" spans="2:65" s="12" customFormat="1" x14ac:dyDescent="0.2">
      <c r="B215" s="160"/>
      <c r="D215" s="161" t="s">
        <v>327</v>
      </c>
      <c r="E215" s="43" t="s">
        <v>1</v>
      </c>
      <c r="F215" s="162" t="s">
        <v>355</v>
      </c>
      <c r="H215" s="163">
        <v>1.9950000000000001</v>
      </c>
      <c r="L215" s="160"/>
      <c r="M215" s="164"/>
      <c r="T215" s="165"/>
      <c r="AT215" s="43" t="s">
        <v>327</v>
      </c>
      <c r="AU215" s="43" t="s">
        <v>86</v>
      </c>
      <c r="AV215" s="12" t="s">
        <v>86</v>
      </c>
      <c r="AW215" s="12" t="s">
        <v>33</v>
      </c>
      <c r="AX215" s="12" t="s">
        <v>77</v>
      </c>
      <c r="AY215" s="43" t="s">
        <v>304</v>
      </c>
    </row>
    <row r="216" spans="2:65" s="12" customFormat="1" x14ac:dyDescent="0.2">
      <c r="B216" s="160"/>
      <c r="D216" s="161" t="s">
        <v>327</v>
      </c>
      <c r="E216" s="43" t="s">
        <v>1</v>
      </c>
      <c r="F216" s="162" t="s">
        <v>356</v>
      </c>
      <c r="H216" s="163">
        <v>47.55</v>
      </c>
      <c r="L216" s="160"/>
      <c r="M216" s="164"/>
      <c r="T216" s="165"/>
      <c r="AT216" s="43" t="s">
        <v>327</v>
      </c>
      <c r="AU216" s="43" t="s">
        <v>86</v>
      </c>
      <c r="AV216" s="12" t="s">
        <v>86</v>
      </c>
      <c r="AW216" s="12" t="s">
        <v>33</v>
      </c>
      <c r="AX216" s="12" t="s">
        <v>77</v>
      </c>
      <c r="AY216" s="43" t="s">
        <v>304</v>
      </c>
    </row>
    <row r="217" spans="2:65" s="12" customFormat="1" x14ac:dyDescent="0.2">
      <c r="B217" s="160"/>
      <c r="D217" s="161" t="s">
        <v>327</v>
      </c>
      <c r="E217" s="43" t="s">
        <v>1</v>
      </c>
      <c r="F217" s="162" t="s">
        <v>357</v>
      </c>
      <c r="H217" s="163">
        <v>22.215</v>
      </c>
      <c r="L217" s="160"/>
      <c r="M217" s="164"/>
      <c r="T217" s="165"/>
      <c r="AT217" s="43" t="s">
        <v>327</v>
      </c>
      <c r="AU217" s="43" t="s">
        <v>86</v>
      </c>
      <c r="AV217" s="12" t="s">
        <v>86</v>
      </c>
      <c r="AW217" s="12" t="s">
        <v>33</v>
      </c>
      <c r="AX217" s="12" t="s">
        <v>77</v>
      </c>
      <c r="AY217" s="43" t="s">
        <v>304</v>
      </c>
    </row>
    <row r="218" spans="2:65" s="12" customFormat="1" x14ac:dyDescent="0.2">
      <c r="B218" s="160"/>
      <c r="D218" s="161" t="s">
        <v>327</v>
      </c>
      <c r="E218" s="43" t="s">
        <v>1</v>
      </c>
      <c r="F218" s="162" t="s">
        <v>358</v>
      </c>
      <c r="H218" s="163">
        <v>9.8849999999999998</v>
      </c>
      <c r="L218" s="160"/>
      <c r="M218" s="164"/>
      <c r="T218" s="165"/>
      <c r="AT218" s="43" t="s">
        <v>327</v>
      </c>
      <c r="AU218" s="43" t="s">
        <v>86</v>
      </c>
      <c r="AV218" s="12" t="s">
        <v>86</v>
      </c>
      <c r="AW218" s="12" t="s">
        <v>33</v>
      </c>
      <c r="AX218" s="12" t="s">
        <v>77</v>
      </c>
      <c r="AY218" s="43" t="s">
        <v>304</v>
      </c>
    </row>
    <row r="219" spans="2:65" s="13" customFormat="1" x14ac:dyDescent="0.2">
      <c r="B219" s="166"/>
      <c r="D219" s="161" t="s">
        <v>327</v>
      </c>
      <c r="E219" s="44" t="s">
        <v>1</v>
      </c>
      <c r="F219" s="167" t="s">
        <v>335</v>
      </c>
      <c r="H219" s="168">
        <v>186.589</v>
      </c>
      <c r="L219" s="166"/>
      <c r="M219" s="169"/>
      <c r="T219" s="170"/>
      <c r="AT219" s="44" t="s">
        <v>327</v>
      </c>
      <c r="AU219" s="44" t="s">
        <v>86</v>
      </c>
      <c r="AV219" s="13" t="s">
        <v>315</v>
      </c>
      <c r="AW219" s="13" t="s">
        <v>33</v>
      </c>
      <c r="AX219" s="13" t="s">
        <v>8</v>
      </c>
      <c r="AY219" s="44" t="s">
        <v>304</v>
      </c>
    </row>
    <row r="220" spans="2:65" s="12" customFormat="1" x14ac:dyDescent="0.2">
      <c r="B220" s="160"/>
      <c r="D220" s="161" t="s">
        <v>327</v>
      </c>
      <c r="F220" s="162" t="s">
        <v>413</v>
      </c>
      <c r="H220" s="163">
        <v>3731.78</v>
      </c>
      <c r="L220" s="160"/>
      <c r="M220" s="164"/>
      <c r="T220" s="165"/>
      <c r="AT220" s="43" t="s">
        <v>327</v>
      </c>
      <c r="AU220" s="43" t="s">
        <v>86</v>
      </c>
      <c r="AV220" s="12" t="s">
        <v>86</v>
      </c>
      <c r="AW220" s="12" t="s">
        <v>3</v>
      </c>
      <c r="AX220" s="12" t="s">
        <v>8</v>
      </c>
      <c r="AY220" s="43" t="s">
        <v>304</v>
      </c>
    </row>
    <row r="221" spans="2:65" s="1" customFormat="1" ht="33" customHeight="1" x14ac:dyDescent="0.2">
      <c r="B221" s="24"/>
      <c r="C221" s="150" t="s">
        <v>7</v>
      </c>
      <c r="D221" s="150" t="s">
        <v>306</v>
      </c>
      <c r="E221" s="151" t="s">
        <v>414</v>
      </c>
      <c r="F221" s="152" t="s">
        <v>415</v>
      </c>
      <c r="G221" s="153" t="s">
        <v>416</v>
      </c>
      <c r="H221" s="154">
        <v>335.86</v>
      </c>
      <c r="I221" s="40"/>
      <c r="J221" s="155">
        <f>ROUND(I221*H221,0)</f>
        <v>0</v>
      </c>
      <c r="K221" s="152" t="s">
        <v>310</v>
      </c>
      <c r="L221" s="24"/>
      <c r="M221" s="156" t="s">
        <v>1</v>
      </c>
      <c r="N221" s="157" t="s">
        <v>42</v>
      </c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AR221" s="41" t="s">
        <v>108</v>
      </c>
      <c r="AT221" s="41" t="s">
        <v>306</v>
      </c>
      <c r="AU221" s="41" t="s">
        <v>86</v>
      </c>
      <c r="AY221" s="17" t="s">
        <v>304</v>
      </c>
      <c r="BE221" s="42">
        <f>IF(N221="základní",J221,0)</f>
        <v>0</v>
      </c>
      <c r="BF221" s="42">
        <f>IF(N221="snížená",J221,0)</f>
        <v>0</v>
      </c>
      <c r="BG221" s="42">
        <f>IF(N221="zákl. přenesená",J221,0)</f>
        <v>0</v>
      </c>
      <c r="BH221" s="42">
        <f>IF(N221="sníž. přenesená",J221,0)</f>
        <v>0</v>
      </c>
      <c r="BI221" s="42">
        <f>IF(N221="nulová",J221,0)</f>
        <v>0</v>
      </c>
      <c r="BJ221" s="17" t="s">
        <v>8</v>
      </c>
      <c r="BK221" s="42">
        <f>ROUND(I221*H221,0)</f>
        <v>0</v>
      </c>
      <c r="BL221" s="17" t="s">
        <v>108</v>
      </c>
      <c r="BM221" s="41" t="s">
        <v>417</v>
      </c>
    </row>
    <row r="222" spans="2:65" s="12" customFormat="1" x14ac:dyDescent="0.2">
      <c r="B222" s="160"/>
      <c r="D222" s="161" t="s">
        <v>327</v>
      </c>
      <c r="E222" s="43" t="s">
        <v>1</v>
      </c>
      <c r="F222" s="162" t="s">
        <v>418</v>
      </c>
      <c r="H222" s="163">
        <v>117.619</v>
      </c>
      <c r="L222" s="160"/>
      <c r="M222" s="164"/>
      <c r="T222" s="165"/>
      <c r="AT222" s="43" t="s">
        <v>327</v>
      </c>
      <c r="AU222" s="43" t="s">
        <v>86</v>
      </c>
      <c r="AV222" s="12" t="s">
        <v>86</v>
      </c>
      <c r="AW222" s="12" t="s">
        <v>33</v>
      </c>
      <c r="AX222" s="12" t="s">
        <v>77</v>
      </c>
      <c r="AY222" s="43" t="s">
        <v>304</v>
      </c>
    </row>
    <row r="223" spans="2:65" s="12" customFormat="1" x14ac:dyDescent="0.2">
      <c r="B223" s="160"/>
      <c r="D223" s="161" t="s">
        <v>327</v>
      </c>
      <c r="E223" s="43" t="s">
        <v>1</v>
      </c>
      <c r="F223" s="162" t="s">
        <v>419</v>
      </c>
      <c r="H223" s="163">
        <v>70.2</v>
      </c>
      <c r="L223" s="160"/>
      <c r="M223" s="164"/>
      <c r="T223" s="165"/>
      <c r="AT223" s="43" t="s">
        <v>327</v>
      </c>
      <c r="AU223" s="43" t="s">
        <v>86</v>
      </c>
      <c r="AV223" s="12" t="s">
        <v>86</v>
      </c>
      <c r="AW223" s="12" t="s">
        <v>33</v>
      </c>
      <c r="AX223" s="12" t="s">
        <v>77</v>
      </c>
      <c r="AY223" s="43" t="s">
        <v>304</v>
      </c>
    </row>
    <row r="224" spans="2:65" s="12" customFormat="1" x14ac:dyDescent="0.2">
      <c r="B224" s="160"/>
      <c r="D224" s="161" t="s">
        <v>327</v>
      </c>
      <c r="E224" s="43" t="s">
        <v>1</v>
      </c>
      <c r="F224" s="162" t="s">
        <v>420</v>
      </c>
      <c r="H224" s="163">
        <v>1.08</v>
      </c>
      <c r="L224" s="160"/>
      <c r="M224" s="164"/>
      <c r="T224" s="165"/>
      <c r="AT224" s="43" t="s">
        <v>327</v>
      </c>
      <c r="AU224" s="43" t="s">
        <v>86</v>
      </c>
      <c r="AV224" s="12" t="s">
        <v>86</v>
      </c>
      <c r="AW224" s="12" t="s">
        <v>33</v>
      </c>
      <c r="AX224" s="12" t="s">
        <v>77</v>
      </c>
      <c r="AY224" s="43" t="s">
        <v>304</v>
      </c>
    </row>
    <row r="225" spans="2:65" s="12" customFormat="1" x14ac:dyDescent="0.2">
      <c r="B225" s="160"/>
      <c r="D225" s="161" t="s">
        <v>327</v>
      </c>
      <c r="E225" s="43" t="s">
        <v>1</v>
      </c>
      <c r="F225" s="162" t="s">
        <v>421</v>
      </c>
      <c r="H225" s="163">
        <v>3.5910000000000002</v>
      </c>
      <c r="L225" s="160"/>
      <c r="M225" s="164"/>
      <c r="T225" s="165"/>
      <c r="AT225" s="43" t="s">
        <v>327</v>
      </c>
      <c r="AU225" s="43" t="s">
        <v>86</v>
      </c>
      <c r="AV225" s="12" t="s">
        <v>86</v>
      </c>
      <c r="AW225" s="12" t="s">
        <v>33</v>
      </c>
      <c r="AX225" s="12" t="s">
        <v>77</v>
      </c>
      <c r="AY225" s="43" t="s">
        <v>304</v>
      </c>
    </row>
    <row r="226" spans="2:65" s="12" customFormat="1" x14ac:dyDescent="0.2">
      <c r="B226" s="160"/>
      <c r="D226" s="161" t="s">
        <v>327</v>
      </c>
      <c r="E226" s="43" t="s">
        <v>1</v>
      </c>
      <c r="F226" s="162" t="s">
        <v>422</v>
      </c>
      <c r="H226" s="163">
        <v>85.59</v>
      </c>
      <c r="L226" s="160"/>
      <c r="M226" s="164"/>
      <c r="T226" s="165"/>
      <c r="AT226" s="43" t="s">
        <v>327</v>
      </c>
      <c r="AU226" s="43" t="s">
        <v>86</v>
      </c>
      <c r="AV226" s="12" t="s">
        <v>86</v>
      </c>
      <c r="AW226" s="12" t="s">
        <v>33</v>
      </c>
      <c r="AX226" s="12" t="s">
        <v>77</v>
      </c>
      <c r="AY226" s="43" t="s">
        <v>304</v>
      </c>
    </row>
    <row r="227" spans="2:65" s="12" customFormat="1" x14ac:dyDescent="0.2">
      <c r="B227" s="160"/>
      <c r="D227" s="161" t="s">
        <v>327</v>
      </c>
      <c r="E227" s="43" t="s">
        <v>1</v>
      </c>
      <c r="F227" s="162" t="s">
        <v>423</v>
      </c>
      <c r="H227" s="163">
        <v>39.987000000000002</v>
      </c>
      <c r="L227" s="160"/>
      <c r="M227" s="164"/>
      <c r="T227" s="165"/>
      <c r="AT227" s="43" t="s">
        <v>327</v>
      </c>
      <c r="AU227" s="43" t="s">
        <v>86</v>
      </c>
      <c r="AV227" s="12" t="s">
        <v>86</v>
      </c>
      <c r="AW227" s="12" t="s">
        <v>33</v>
      </c>
      <c r="AX227" s="12" t="s">
        <v>77</v>
      </c>
      <c r="AY227" s="43" t="s">
        <v>304</v>
      </c>
    </row>
    <row r="228" spans="2:65" s="12" customFormat="1" x14ac:dyDescent="0.2">
      <c r="B228" s="160"/>
      <c r="D228" s="161" t="s">
        <v>327</v>
      </c>
      <c r="E228" s="43" t="s">
        <v>1</v>
      </c>
      <c r="F228" s="162" t="s">
        <v>424</v>
      </c>
      <c r="H228" s="163">
        <v>17.792999999999999</v>
      </c>
      <c r="L228" s="160"/>
      <c r="M228" s="164"/>
      <c r="T228" s="165"/>
      <c r="AT228" s="43" t="s">
        <v>327</v>
      </c>
      <c r="AU228" s="43" t="s">
        <v>86</v>
      </c>
      <c r="AV228" s="12" t="s">
        <v>86</v>
      </c>
      <c r="AW228" s="12" t="s">
        <v>33</v>
      </c>
      <c r="AX228" s="12" t="s">
        <v>77</v>
      </c>
      <c r="AY228" s="43" t="s">
        <v>304</v>
      </c>
    </row>
    <row r="229" spans="2:65" s="13" customFormat="1" x14ac:dyDescent="0.2">
      <c r="B229" s="166"/>
      <c r="D229" s="161" t="s">
        <v>327</v>
      </c>
      <c r="E229" s="44" t="s">
        <v>1</v>
      </c>
      <c r="F229" s="167" t="s">
        <v>335</v>
      </c>
      <c r="H229" s="168">
        <v>335.86</v>
      </c>
      <c r="L229" s="166"/>
      <c r="M229" s="169"/>
      <c r="T229" s="170"/>
      <c r="AT229" s="44" t="s">
        <v>327</v>
      </c>
      <c r="AU229" s="44" t="s">
        <v>86</v>
      </c>
      <c r="AV229" s="13" t="s">
        <v>315</v>
      </c>
      <c r="AW229" s="13" t="s">
        <v>33</v>
      </c>
      <c r="AX229" s="13" t="s">
        <v>8</v>
      </c>
      <c r="AY229" s="44" t="s">
        <v>304</v>
      </c>
    </row>
    <row r="230" spans="2:65" s="1" customFormat="1" ht="24.2" customHeight="1" x14ac:dyDescent="0.2">
      <c r="B230" s="24"/>
      <c r="C230" s="150" t="s">
        <v>425</v>
      </c>
      <c r="D230" s="150" t="s">
        <v>306</v>
      </c>
      <c r="E230" s="151" t="s">
        <v>426</v>
      </c>
      <c r="F230" s="152" t="s">
        <v>427</v>
      </c>
      <c r="G230" s="153" t="s">
        <v>352</v>
      </c>
      <c r="H230" s="154">
        <v>32.5</v>
      </c>
      <c r="I230" s="40"/>
      <c r="J230" s="155">
        <f>ROUND(I230*H230,0)</f>
        <v>0</v>
      </c>
      <c r="K230" s="152" t="s">
        <v>310</v>
      </c>
      <c r="L230" s="24"/>
      <c r="M230" s="156" t="s">
        <v>1</v>
      </c>
      <c r="N230" s="157" t="s">
        <v>42</v>
      </c>
      <c r="P230" s="158">
        <f>O230*H230</f>
        <v>0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41" t="s">
        <v>108</v>
      </c>
      <c r="AT230" s="41" t="s">
        <v>306</v>
      </c>
      <c r="AU230" s="41" t="s">
        <v>86</v>
      </c>
      <c r="AY230" s="17" t="s">
        <v>304</v>
      </c>
      <c r="BE230" s="42">
        <f>IF(N230="základní",J230,0)</f>
        <v>0</v>
      </c>
      <c r="BF230" s="42">
        <f>IF(N230="snížená",J230,0)</f>
        <v>0</v>
      </c>
      <c r="BG230" s="42">
        <f>IF(N230="zákl. přenesená",J230,0)</f>
        <v>0</v>
      </c>
      <c r="BH230" s="42">
        <f>IF(N230="sníž. přenesená",J230,0)</f>
        <v>0</v>
      </c>
      <c r="BI230" s="42">
        <f>IF(N230="nulová",J230,0)</f>
        <v>0</v>
      </c>
      <c r="BJ230" s="17" t="s">
        <v>8</v>
      </c>
      <c r="BK230" s="42">
        <f>ROUND(I230*H230,0)</f>
        <v>0</v>
      </c>
      <c r="BL230" s="17" t="s">
        <v>108</v>
      </c>
      <c r="BM230" s="41" t="s">
        <v>428</v>
      </c>
    </row>
    <row r="231" spans="2:65" s="12" customFormat="1" x14ac:dyDescent="0.2">
      <c r="B231" s="160"/>
      <c r="D231" s="161" t="s">
        <v>327</v>
      </c>
      <c r="E231" s="43" t="s">
        <v>1</v>
      </c>
      <c r="F231" s="162" t="s">
        <v>429</v>
      </c>
      <c r="H231" s="163">
        <v>32.5</v>
      </c>
      <c r="L231" s="160"/>
      <c r="M231" s="164"/>
      <c r="T231" s="165"/>
      <c r="AT231" s="43" t="s">
        <v>327</v>
      </c>
      <c r="AU231" s="43" t="s">
        <v>86</v>
      </c>
      <c r="AV231" s="12" t="s">
        <v>86</v>
      </c>
      <c r="AW231" s="12" t="s">
        <v>33</v>
      </c>
      <c r="AX231" s="12" t="s">
        <v>77</v>
      </c>
      <c r="AY231" s="43" t="s">
        <v>304</v>
      </c>
    </row>
    <row r="232" spans="2:65" s="13" customFormat="1" x14ac:dyDescent="0.2">
      <c r="B232" s="166"/>
      <c r="D232" s="161" t="s">
        <v>327</v>
      </c>
      <c r="E232" s="44" t="s">
        <v>1</v>
      </c>
      <c r="F232" s="167" t="s">
        <v>335</v>
      </c>
      <c r="H232" s="168">
        <v>32.5</v>
      </c>
      <c r="L232" s="166"/>
      <c r="M232" s="169"/>
      <c r="T232" s="170"/>
      <c r="AT232" s="44" t="s">
        <v>327</v>
      </c>
      <c r="AU232" s="44" t="s">
        <v>86</v>
      </c>
      <c r="AV232" s="13" t="s">
        <v>315</v>
      </c>
      <c r="AW232" s="13" t="s">
        <v>33</v>
      </c>
      <c r="AX232" s="13" t="s">
        <v>8</v>
      </c>
      <c r="AY232" s="44" t="s">
        <v>304</v>
      </c>
    </row>
    <row r="233" spans="2:65" s="1" customFormat="1" ht="16.5" customHeight="1" x14ac:dyDescent="0.2">
      <c r="B233" s="24"/>
      <c r="C233" s="176" t="s">
        <v>430</v>
      </c>
      <c r="D233" s="176" t="s">
        <v>431</v>
      </c>
      <c r="E233" s="177" t="s">
        <v>432</v>
      </c>
      <c r="F233" s="178" t="s">
        <v>433</v>
      </c>
      <c r="G233" s="179" t="s">
        <v>416</v>
      </c>
      <c r="H233" s="180">
        <v>65</v>
      </c>
      <c r="I233" s="46"/>
      <c r="J233" s="181">
        <f>ROUND(I233*H233,0)</f>
        <v>0</v>
      </c>
      <c r="K233" s="178" t="s">
        <v>310</v>
      </c>
      <c r="L233" s="182"/>
      <c r="M233" s="183" t="s">
        <v>1</v>
      </c>
      <c r="N233" s="184" t="s">
        <v>42</v>
      </c>
      <c r="P233" s="158">
        <f>O233*H233</f>
        <v>0</v>
      </c>
      <c r="Q233" s="158">
        <v>1</v>
      </c>
      <c r="R233" s="158">
        <f>Q233*H233</f>
        <v>65</v>
      </c>
      <c r="S233" s="158">
        <v>0</v>
      </c>
      <c r="T233" s="159">
        <f>S233*H233</f>
        <v>0</v>
      </c>
      <c r="AR233" s="41" t="s">
        <v>339</v>
      </c>
      <c r="AT233" s="41" t="s">
        <v>431</v>
      </c>
      <c r="AU233" s="41" t="s">
        <v>86</v>
      </c>
      <c r="AY233" s="17" t="s">
        <v>304</v>
      </c>
      <c r="BE233" s="42">
        <f>IF(N233="základní",J233,0)</f>
        <v>0</v>
      </c>
      <c r="BF233" s="42">
        <f>IF(N233="snížená",J233,0)</f>
        <v>0</v>
      </c>
      <c r="BG233" s="42">
        <f>IF(N233="zákl. přenesená",J233,0)</f>
        <v>0</v>
      </c>
      <c r="BH233" s="42">
        <f>IF(N233="sníž. přenesená",J233,0)</f>
        <v>0</v>
      </c>
      <c r="BI233" s="42">
        <f>IF(N233="nulová",J233,0)</f>
        <v>0</v>
      </c>
      <c r="BJ233" s="17" t="s">
        <v>8</v>
      </c>
      <c r="BK233" s="42">
        <f>ROUND(I233*H233,0)</f>
        <v>0</v>
      </c>
      <c r="BL233" s="17" t="s">
        <v>108</v>
      </c>
      <c r="BM233" s="41" t="s">
        <v>434</v>
      </c>
    </row>
    <row r="234" spans="2:65" s="12" customFormat="1" x14ac:dyDescent="0.2">
      <c r="B234" s="160"/>
      <c r="D234" s="161" t="s">
        <v>327</v>
      </c>
      <c r="E234" s="43" t="s">
        <v>1</v>
      </c>
      <c r="F234" s="162" t="s">
        <v>435</v>
      </c>
      <c r="H234" s="163">
        <v>65</v>
      </c>
      <c r="L234" s="160"/>
      <c r="M234" s="164"/>
      <c r="T234" s="165"/>
      <c r="AT234" s="43" t="s">
        <v>327</v>
      </c>
      <c r="AU234" s="43" t="s">
        <v>86</v>
      </c>
      <c r="AV234" s="12" t="s">
        <v>86</v>
      </c>
      <c r="AW234" s="12" t="s">
        <v>33</v>
      </c>
      <c r="AX234" s="12" t="s">
        <v>77</v>
      </c>
      <c r="AY234" s="43" t="s">
        <v>304</v>
      </c>
    </row>
    <row r="235" spans="2:65" s="13" customFormat="1" x14ac:dyDescent="0.2">
      <c r="B235" s="166"/>
      <c r="D235" s="161" t="s">
        <v>327</v>
      </c>
      <c r="E235" s="44" t="s">
        <v>1</v>
      </c>
      <c r="F235" s="167" t="s">
        <v>335</v>
      </c>
      <c r="H235" s="168">
        <v>65</v>
      </c>
      <c r="L235" s="166"/>
      <c r="M235" s="169"/>
      <c r="T235" s="170"/>
      <c r="AT235" s="44" t="s">
        <v>327</v>
      </c>
      <c r="AU235" s="44" t="s">
        <v>86</v>
      </c>
      <c r="AV235" s="13" t="s">
        <v>315</v>
      </c>
      <c r="AW235" s="13" t="s">
        <v>33</v>
      </c>
      <c r="AX235" s="13" t="s">
        <v>8</v>
      </c>
      <c r="AY235" s="44" t="s">
        <v>304</v>
      </c>
    </row>
    <row r="236" spans="2:65" s="1" customFormat="1" ht="24.2" customHeight="1" x14ac:dyDescent="0.2">
      <c r="B236" s="24"/>
      <c r="C236" s="150" t="s">
        <v>436</v>
      </c>
      <c r="D236" s="150" t="s">
        <v>306</v>
      </c>
      <c r="E236" s="151" t="s">
        <v>437</v>
      </c>
      <c r="F236" s="152" t="s">
        <v>438</v>
      </c>
      <c r="G236" s="153" t="s">
        <v>325</v>
      </c>
      <c r="H236" s="154">
        <v>150</v>
      </c>
      <c r="I236" s="40"/>
      <c r="J236" s="155">
        <f>ROUND(I236*H236,0)</f>
        <v>0</v>
      </c>
      <c r="K236" s="152" t="s">
        <v>310</v>
      </c>
      <c r="L236" s="24"/>
      <c r="M236" s="156" t="s">
        <v>1</v>
      </c>
      <c r="N236" s="157" t="s">
        <v>42</v>
      </c>
      <c r="P236" s="158">
        <f>O236*H236</f>
        <v>0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AR236" s="41" t="s">
        <v>108</v>
      </c>
      <c r="AT236" s="41" t="s">
        <v>306</v>
      </c>
      <c r="AU236" s="41" t="s">
        <v>86</v>
      </c>
      <c r="AY236" s="17" t="s">
        <v>304</v>
      </c>
      <c r="BE236" s="42">
        <f>IF(N236="základní",J236,0)</f>
        <v>0</v>
      </c>
      <c r="BF236" s="42">
        <f>IF(N236="snížená",J236,0)</f>
        <v>0</v>
      </c>
      <c r="BG236" s="42">
        <f>IF(N236="zákl. přenesená",J236,0)</f>
        <v>0</v>
      </c>
      <c r="BH236" s="42">
        <f>IF(N236="sníž. přenesená",J236,0)</f>
        <v>0</v>
      </c>
      <c r="BI236" s="42">
        <f>IF(N236="nulová",J236,0)</f>
        <v>0</v>
      </c>
      <c r="BJ236" s="17" t="s">
        <v>8</v>
      </c>
      <c r="BK236" s="42">
        <f>ROUND(I236*H236,0)</f>
        <v>0</v>
      </c>
      <c r="BL236" s="17" t="s">
        <v>108</v>
      </c>
      <c r="BM236" s="41" t="s">
        <v>439</v>
      </c>
    </row>
    <row r="237" spans="2:65" s="12" customFormat="1" x14ac:dyDescent="0.2">
      <c r="B237" s="160"/>
      <c r="D237" s="161" t="s">
        <v>327</v>
      </c>
      <c r="E237" s="43" t="s">
        <v>1</v>
      </c>
      <c r="F237" s="162" t="s">
        <v>440</v>
      </c>
      <c r="H237" s="163">
        <v>125</v>
      </c>
      <c r="L237" s="160"/>
      <c r="M237" s="164"/>
      <c r="T237" s="165"/>
      <c r="AT237" s="43" t="s">
        <v>327</v>
      </c>
      <c r="AU237" s="43" t="s">
        <v>86</v>
      </c>
      <c r="AV237" s="12" t="s">
        <v>86</v>
      </c>
      <c r="AW237" s="12" t="s">
        <v>33</v>
      </c>
      <c r="AX237" s="12" t="s">
        <v>77</v>
      </c>
      <c r="AY237" s="43" t="s">
        <v>304</v>
      </c>
    </row>
    <row r="238" spans="2:65" s="12" customFormat="1" x14ac:dyDescent="0.2">
      <c r="B238" s="160"/>
      <c r="D238" s="161" t="s">
        <v>327</v>
      </c>
      <c r="E238" s="43" t="s">
        <v>1</v>
      </c>
      <c r="F238" s="162" t="s">
        <v>441</v>
      </c>
      <c r="H238" s="163">
        <v>25</v>
      </c>
      <c r="L238" s="160"/>
      <c r="M238" s="164"/>
      <c r="T238" s="165"/>
      <c r="AT238" s="43" t="s">
        <v>327</v>
      </c>
      <c r="AU238" s="43" t="s">
        <v>86</v>
      </c>
      <c r="AV238" s="12" t="s">
        <v>86</v>
      </c>
      <c r="AW238" s="12" t="s">
        <v>33</v>
      </c>
      <c r="AX238" s="12" t="s">
        <v>77</v>
      </c>
      <c r="AY238" s="43" t="s">
        <v>304</v>
      </c>
    </row>
    <row r="239" spans="2:65" s="13" customFormat="1" x14ac:dyDescent="0.2">
      <c r="B239" s="166"/>
      <c r="D239" s="161" t="s">
        <v>327</v>
      </c>
      <c r="E239" s="44" t="s">
        <v>1</v>
      </c>
      <c r="F239" s="167" t="s">
        <v>335</v>
      </c>
      <c r="H239" s="168">
        <v>150</v>
      </c>
      <c r="L239" s="166"/>
      <c r="M239" s="169"/>
      <c r="T239" s="170"/>
      <c r="AT239" s="44" t="s">
        <v>327</v>
      </c>
      <c r="AU239" s="44" t="s">
        <v>86</v>
      </c>
      <c r="AV239" s="13" t="s">
        <v>315</v>
      </c>
      <c r="AW239" s="13" t="s">
        <v>33</v>
      </c>
      <c r="AX239" s="13" t="s">
        <v>8</v>
      </c>
      <c r="AY239" s="44" t="s">
        <v>304</v>
      </c>
    </row>
    <row r="240" spans="2:65" s="1" customFormat="1" ht="37.9" customHeight="1" x14ac:dyDescent="0.2">
      <c r="B240" s="24"/>
      <c r="C240" s="150" t="s">
        <v>442</v>
      </c>
      <c r="D240" s="150" t="s">
        <v>306</v>
      </c>
      <c r="E240" s="151" t="s">
        <v>443</v>
      </c>
      <c r="F240" s="152" t="s">
        <v>444</v>
      </c>
      <c r="G240" s="153" t="s">
        <v>309</v>
      </c>
      <c r="H240" s="154">
        <v>10</v>
      </c>
      <c r="I240" s="40"/>
      <c r="J240" s="155">
        <f>ROUND(I240*H240,0)</f>
        <v>0</v>
      </c>
      <c r="K240" s="152" t="s">
        <v>310</v>
      </c>
      <c r="L240" s="24"/>
      <c r="M240" s="156" t="s">
        <v>1</v>
      </c>
      <c r="N240" s="157" t="s">
        <v>42</v>
      </c>
      <c r="P240" s="158">
        <f>O240*H240</f>
        <v>0</v>
      </c>
      <c r="Q240" s="158">
        <v>0</v>
      </c>
      <c r="R240" s="158">
        <f>Q240*H240</f>
        <v>0</v>
      </c>
      <c r="S240" s="158">
        <v>0</v>
      </c>
      <c r="T240" s="159">
        <f>S240*H240</f>
        <v>0</v>
      </c>
      <c r="AR240" s="41" t="s">
        <v>108</v>
      </c>
      <c r="AT240" s="41" t="s">
        <v>306</v>
      </c>
      <c r="AU240" s="41" t="s">
        <v>86</v>
      </c>
      <c r="AY240" s="17" t="s">
        <v>304</v>
      </c>
      <c r="BE240" s="42">
        <f>IF(N240="základní",J240,0)</f>
        <v>0</v>
      </c>
      <c r="BF240" s="42">
        <f>IF(N240="snížená",J240,0)</f>
        <v>0</v>
      </c>
      <c r="BG240" s="42">
        <f>IF(N240="zákl. přenesená",J240,0)</f>
        <v>0</v>
      </c>
      <c r="BH240" s="42">
        <f>IF(N240="sníž. přenesená",J240,0)</f>
        <v>0</v>
      </c>
      <c r="BI240" s="42">
        <f>IF(N240="nulová",J240,0)</f>
        <v>0</v>
      </c>
      <c r="BJ240" s="17" t="s">
        <v>8</v>
      </c>
      <c r="BK240" s="42">
        <f>ROUND(I240*H240,0)</f>
        <v>0</v>
      </c>
      <c r="BL240" s="17" t="s">
        <v>108</v>
      </c>
      <c r="BM240" s="41" t="s">
        <v>445</v>
      </c>
    </row>
    <row r="241" spans="2:65" s="1" customFormat="1" ht="16.5" customHeight="1" x14ac:dyDescent="0.2">
      <c r="B241" s="24"/>
      <c r="C241" s="176" t="s">
        <v>446</v>
      </c>
      <c r="D241" s="176" t="s">
        <v>431</v>
      </c>
      <c r="E241" s="177" t="s">
        <v>447</v>
      </c>
      <c r="F241" s="178" t="s">
        <v>448</v>
      </c>
      <c r="G241" s="179" t="s">
        <v>352</v>
      </c>
      <c r="H241" s="180">
        <v>1.25</v>
      </c>
      <c r="I241" s="46"/>
      <c r="J241" s="181">
        <f>ROUND(I241*H241,0)</f>
        <v>0</v>
      </c>
      <c r="K241" s="178" t="s">
        <v>310</v>
      </c>
      <c r="L241" s="182"/>
      <c r="M241" s="183" t="s">
        <v>1</v>
      </c>
      <c r="N241" s="184" t="s">
        <v>42</v>
      </c>
      <c r="P241" s="158">
        <f>O241*H241</f>
        <v>0</v>
      </c>
      <c r="Q241" s="158">
        <v>0.22</v>
      </c>
      <c r="R241" s="158">
        <f>Q241*H241</f>
        <v>0.27500000000000002</v>
      </c>
      <c r="S241" s="158">
        <v>0</v>
      </c>
      <c r="T241" s="159">
        <f>S241*H241</f>
        <v>0</v>
      </c>
      <c r="AR241" s="41" t="s">
        <v>339</v>
      </c>
      <c r="AT241" s="41" t="s">
        <v>431</v>
      </c>
      <c r="AU241" s="41" t="s">
        <v>86</v>
      </c>
      <c r="AY241" s="17" t="s">
        <v>304</v>
      </c>
      <c r="BE241" s="42">
        <f>IF(N241="základní",J241,0)</f>
        <v>0</v>
      </c>
      <c r="BF241" s="42">
        <f>IF(N241="snížená",J241,0)</f>
        <v>0</v>
      </c>
      <c r="BG241" s="42">
        <f>IF(N241="zákl. přenesená",J241,0)</f>
        <v>0</v>
      </c>
      <c r="BH241" s="42">
        <f>IF(N241="sníž. přenesená",J241,0)</f>
        <v>0</v>
      </c>
      <c r="BI241" s="42">
        <f>IF(N241="nulová",J241,0)</f>
        <v>0</v>
      </c>
      <c r="BJ241" s="17" t="s">
        <v>8</v>
      </c>
      <c r="BK241" s="42">
        <f>ROUND(I241*H241,0)</f>
        <v>0</v>
      </c>
      <c r="BL241" s="17" t="s">
        <v>108</v>
      </c>
      <c r="BM241" s="41" t="s">
        <v>449</v>
      </c>
    </row>
    <row r="242" spans="2:65" s="12" customFormat="1" x14ac:dyDescent="0.2">
      <c r="B242" s="160"/>
      <c r="D242" s="161" t="s">
        <v>327</v>
      </c>
      <c r="F242" s="162" t="s">
        <v>450</v>
      </c>
      <c r="H242" s="163">
        <v>1.25</v>
      </c>
      <c r="L242" s="160"/>
      <c r="M242" s="164"/>
      <c r="T242" s="165"/>
      <c r="AT242" s="43" t="s">
        <v>327</v>
      </c>
      <c r="AU242" s="43" t="s">
        <v>86</v>
      </c>
      <c r="AV242" s="12" t="s">
        <v>86</v>
      </c>
      <c r="AW242" s="12" t="s">
        <v>3</v>
      </c>
      <c r="AX242" s="12" t="s">
        <v>8</v>
      </c>
      <c r="AY242" s="43" t="s">
        <v>304</v>
      </c>
    </row>
    <row r="243" spans="2:65" s="1" customFormat="1" ht="24.2" customHeight="1" x14ac:dyDescent="0.2">
      <c r="B243" s="24"/>
      <c r="C243" s="150" t="s">
        <v>451</v>
      </c>
      <c r="D243" s="150" t="s">
        <v>306</v>
      </c>
      <c r="E243" s="151" t="s">
        <v>452</v>
      </c>
      <c r="F243" s="152" t="s">
        <v>453</v>
      </c>
      <c r="G243" s="153" t="s">
        <v>309</v>
      </c>
      <c r="H243" s="154">
        <v>10</v>
      </c>
      <c r="I243" s="40"/>
      <c r="J243" s="155">
        <f>ROUND(I243*H243,0)</f>
        <v>0</v>
      </c>
      <c r="K243" s="152" t="s">
        <v>310</v>
      </c>
      <c r="L243" s="24"/>
      <c r="M243" s="156" t="s">
        <v>1</v>
      </c>
      <c r="N243" s="157" t="s">
        <v>42</v>
      </c>
      <c r="P243" s="158">
        <f>O243*H243</f>
        <v>0</v>
      </c>
      <c r="Q243" s="158">
        <v>0</v>
      </c>
      <c r="R243" s="158">
        <f>Q243*H243</f>
        <v>0</v>
      </c>
      <c r="S243" s="158">
        <v>0</v>
      </c>
      <c r="T243" s="159">
        <f>S243*H243</f>
        <v>0</v>
      </c>
      <c r="AR243" s="41" t="s">
        <v>108</v>
      </c>
      <c r="AT243" s="41" t="s">
        <v>306</v>
      </c>
      <c r="AU243" s="41" t="s">
        <v>86</v>
      </c>
      <c r="AY243" s="17" t="s">
        <v>304</v>
      </c>
      <c r="BE243" s="42">
        <f>IF(N243="základní",J243,0)</f>
        <v>0</v>
      </c>
      <c r="BF243" s="42">
        <f>IF(N243="snížená",J243,0)</f>
        <v>0</v>
      </c>
      <c r="BG243" s="42">
        <f>IF(N243="zákl. přenesená",J243,0)</f>
        <v>0</v>
      </c>
      <c r="BH243" s="42">
        <f>IF(N243="sníž. přenesená",J243,0)</f>
        <v>0</v>
      </c>
      <c r="BI243" s="42">
        <f>IF(N243="nulová",J243,0)</f>
        <v>0</v>
      </c>
      <c r="BJ243" s="17" t="s">
        <v>8</v>
      </c>
      <c r="BK243" s="42">
        <f>ROUND(I243*H243,0)</f>
        <v>0</v>
      </c>
      <c r="BL243" s="17" t="s">
        <v>108</v>
      </c>
      <c r="BM243" s="41" t="s">
        <v>454</v>
      </c>
    </row>
    <row r="244" spans="2:65" s="1" customFormat="1" ht="16.5" customHeight="1" x14ac:dyDescent="0.2">
      <c r="B244" s="24"/>
      <c r="C244" s="176" t="s">
        <v>455</v>
      </c>
      <c r="D244" s="176" t="s">
        <v>431</v>
      </c>
      <c r="E244" s="177" t="s">
        <v>456</v>
      </c>
      <c r="F244" s="178" t="s">
        <v>457</v>
      </c>
      <c r="G244" s="179" t="s">
        <v>309</v>
      </c>
      <c r="H244" s="180">
        <v>10</v>
      </c>
      <c r="I244" s="46"/>
      <c r="J244" s="181">
        <f>ROUND(I244*H244,0)</f>
        <v>0</v>
      </c>
      <c r="K244" s="178" t="s">
        <v>1</v>
      </c>
      <c r="L244" s="182"/>
      <c r="M244" s="183" t="s">
        <v>1</v>
      </c>
      <c r="N244" s="184" t="s">
        <v>42</v>
      </c>
      <c r="P244" s="158">
        <f>O244*H244</f>
        <v>0</v>
      </c>
      <c r="Q244" s="158">
        <v>0.03</v>
      </c>
      <c r="R244" s="158">
        <f>Q244*H244</f>
        <v>0.3</v>
      </c>
      <c r="S244" s="158">
        <v>0</v>
      </c>
      <c r="T244" s="159">
        <f>S244*H244</f>
        <v>0</v>
      </c>
      <c r="AR244" s="41" t="s">
        <v>339</v>
      </c>
      <c r="AT244" s="41" t="s">
        <v>431</v>
      </c>
      <c r="AU244" s="41" t="s">
        <v>86</v>
      </c>
      <c r="AY244" s="17" t="s">
        <v>304</v>
      </c>
      <c r="BE244" s="42">
        <f>IF(N244="základní",J244,0)</f>
        <v>0</v>
      </c>
      <c r="BF244" s="42">
        <f>IF(N244="snížená",J244,0)</f>
        <v>0</v>
      </c>
      <c r="BG244" s="42">
        <f>IF(N244="zákl. přenesená",J244,0)</f>
        <v>0</v>
      </c>
      <c r="BH244" s="42">
        <f>IF(N244="sníž. přenesená",J244,0)</f>
        <v>0</v>
      </c>
      <c r="BI244" s="42">
        <f>IF(N244="nulová",J244,0)</f>
        <v>0</v>
      </c>
      <c r="BJ244" s="17" t="s">
        <v>8</v>
      </c>
      <c r="BK244" s="42">
        <f>ROUND(I244*H244,0)</f>
        <v>0</v>
      </c>
      <c r="BL244" s="17" t="s">
        <v>108</v>
      </c>
      <c r="BM244" s="41" t="s">
        <v>458</v>
      </c>
    </row>
    <row r="245" spans="2:65" s="1" customFormat="1" ht="33" customHeight="1" x14ac:dyDescent="0.2">
      <c r="B245" s="24"/>
      <c r="C245" s="150" t="s">
        <v>459</v>
      </c>
      <c r="D245" s="150" t="s">
        <v>306</v>
      </c>
      <c r="E245" s="151" t="s">
        <v>460</v>
      </c>
      <c r="F245" s="152" t="s">
        <v>461</v>
      </c>
      <c r="G245" s="153" t="s">
        <v>309</v>
      </c>
      <c r="H245" s="154">
        <v>10</v>
      </c>
      <c r="I245" s="40"/>
      <c r="J245" s="155">
        <f>ROUND(I245*H245,0)</f>
        <v>0</v>
      </c>
      <c r="K245" s="152" t="s">
        <v>310</v>
      </c>
      <c r="L245" s="24"/>
      <c r="M245" s="156" t="s">
        <v>1</v>
      </c>
      <c r="N245" s="157" t="s">
        <v>42</v>
      </c>
      <c r="P245" s="158">
        <f>O245*H245</f>
        <v>0</v>
      </c>
      <c r="Q245" s="158">
        <v>5.8E-5</v>
      </c>
      <c r="R245" s="158">
        <f>Q245*H245</f>
        <v>5.8E-4</v>
      </c>
      <c r="S245" s="158">
        <v>0</v>
      </c>
      <c r="T245" s="159">
        <f>S245*H245</f>
        <v>0</v>
      </c>
      <c r="AR245" s="41" t="s">
        <v>108</v>
      </c>
      <c r="AT245" s="41" t="s">
        <v>306</v>
      </c>
      <c r="AU245" s="41" t="s">
        <v>86</v>
      </c>
      <c r="AY245" s="17" t="s">
        <v>304</v>
      </c>
      <c r="BE245" s="42">
        <f>IF(N245="základní",J245,0)</f>
        <v>0</v>
      </c>
      <c r="BF245" s="42">
        <f>IF(N245="snížená",J245,0)</f>
        <v>0</v>
      </c>
      <c r="BG245" s="42">
        <f>IF(N245="zákl. přenesená",J245,0)</f>
        <v>0</v>
      </c>
      <c r="BH245" s="42">
        <f>IF(N245="sníž. přenesená",J245,0)</f>
        <v>0</v>
      </c>
      <c r="BI245" s="42">
        <f>IF(N245="nulová",J245,0)</f>
        <v>0</v>
      </c>
      <c r="BJ245" s="17" t="s">
        <v>8</v>
      </c>
      <c r="BK245" s="42">
        <f>ROUND(I245*H245,0)</f>
        <v>0</v>
      </c>
      <c r="BL245" s="17" t="s">
        <v>108</v>
      </c>
      <c r="BM245" s="41" t="s">
        <v>462</v>
      </c>
    </row>
    <row r="246" spans="2:65" s="1" customFormat="1" ht="21.75" customHeight="1" x14ac:dyDescent="0.2">
      <c r="B246" s="24"/>
      <c r="C246" s="176" t="s">
        <v>463</v>
      </c>
      <c r="D246" s="176" t="s">
        <v>431</v>
      </c>
      <c r="E246" s="177" t="s">
        <v>464</v>
      </c>
      <c r="F246" s="178" t="s">
        <v>465</v>
      </c>
      <c r="G246" s="179" t="s">
        <v>309</v>
      </c>
      <c r="H246" s="180">
        <v>30</v>
      </c>
      <c r="I246" s="46"/>
      <c r="J246" s="181">
        <f>ROUND(I246*H246,0)</f>
        <v>0</v>
      </c>
      <c r="K246" s="178" t="s">
        <v>310</v>
      </c>
      <c r="L246" s="182"/>
      <c r="M246" s="183" t="s">
        <v>1</v>
      </c>
      <c r="N246" s="184" t="s">
        <v>42</v>
      </c>
      <c r="P246" s="158">
        <f>O246*H246</f>
        <v>0</v>
      </c>
      <c r="Q246" s="158">
        <v>7.0899999999999999E-3</v>
      </c>
      <c r="R246" s="158">
        <f>Q246*H246</f>
        <v>0.2127</v>
      </c>
      <c r="S246" s="158">
        <v>0</v>
      </c>
      <c r="T246" s="159">
        <f>S246*H246</f>
        <v>0</v>
      </c>
      <c r="AR246" s="41" t="s">
        <v>339</v>
      </c>
      <c r="AT246" s="41" t="s">
        <v>431</v>
      </c>
      <c r="AU246" s="41" t="s">
        <v>86</v>
      </c>
      <c r="AY246" s="17" t="s">
        <v>304</v>
      </c>
      <c r="BE246" s="42">
        <f>IF(N246="základní",J246,0)</f>
        <v>0</v>
      </c>
      <c r="BF246" s="42">
        <f>IF(N246="snížená",J246,0)</f>
        <v>0</v>
      </c>
      <c r="BG246" s="42">
        <f>IF(N246="zákl. přenesená",J246,0)</f>
        <v>0</v>
      </c>
      <c r="BH246" s="42">
        <f>IF(N246="sníž. přenesená",J246,0)</f>
        <v>0</v>
      </c>
      <c r="BI246" s="42">
        <f>IF(N246="nulová",J246,0)</f>
        <v>0</v>
      </c>
      <c r="BJ246" s="17" t="s">
        <v>8</v>
      </c>
      <c r="BK246" s="42">
        <f>ROUND(I246*H246,0)</f>
        <v>0</v>
      </c>
      <c r="BL246" s="17" t="s">
        <v>108</v>
      </c>
      <c r="BM246" s="41" t="s">
        <v>466</v>
      </c>
    </row>
    <row r="247" spans="2:65" s="12" customFormat="1" x14ac:dyDescent="0.2">
      <c r="B247" s="160"/>
      <c r="D247" s="161" t="s">
        <v>327</v>
      </c>
      <c r="F247" s="162" t="s">
        <v>467</v>
      </c>
      <c r="H247" s="163">
        <v>30</v>
      </c>
      <c r="L247" s="160"/>
      <c r="M247" s="164"/>
      <c r="T247" s="165"/>
      <c r="AT247" s="43" t="s">
        <v>327</v>
      </c>
      <c r="AU247" s="43" t="s">
        <v>86</v>
      </c>
      <c r="AV247" s="12" t="s">
        <v>86</v>
      </c>
      <c r="AW247" s="12" t="s">
        <v>3</v>
      </c>
      <c r="AX247" s="12" t="s">
        <v>8</v>
      </c>
      <c r="AY247" s="43" t="s">
        <v>304</v>
      </c>
    </row>
    <row r="248" spans="2:65" s="11" customFormat="1" ht="22.9" customHeight="1" x14ac:dyDescent="0.2">
      <c r="B248" s="142"/>
      <c r="D248" s="37" t="s">
        <v>76</v>
      </c>
      <c r="E248" s="148" t="s">
        <v>86</v>
      </c>
      <c r="F248" s="148" t="s">
        <v>468</v>
      </c>
      <c r="J248" s="149">
        <f>BK248</f>
        <v>0</v>
      </c>
      <c r="L248" s="142"/>
      <c r="M248" s="145"/>
      <c r="P248" s="146">
        <f>SUM(P249:P367)</f>
        <v>0</v>
      </c>
      <c r="R248" s="146">
        <f>SUM(R249:R367)</f>
        <v>705.67726701677555</v>
      </c>
      <c r="T248" s="147">
        <f>SUM(T249:T367)</f>
        <v>0</v>
      </c>
      <c r="AR248" s="37" t="s">
        <v>8</v>
      </c>
      <c r="AT248" s="38" t="s">
        <v>76</v>
      </c>
      <c r="AU248" s="38" t="s">
        <v>8</v>
      </c>
      <c r="AY248" s="37" t="s">
        <v>304</v>
      </c>
      <c r="BK248" s="39">
        <f>SUM(BK249:BK367)</f>
        <v>0</v>
      </c>
    </row>
    <row r="249" spans="2:65" s="1" customFormat="1" ht="24.2" customHeight="1" x14ac:dyDescent="0.2">
      <c r="B249" s="24"/>
      <c r="C249" s="150" t="s">
        <v>469</v>
      </c>
      <c r="D249" s="150" t="s">
        <v>306</v>
      </c>
      <c r="E249" s="151" t="s">
        <v>470</v>
      </c>
      <c r="F249" s="152" t="s">
        <v>471</v>
      </c>
      <c r="G249" s="153" t="s">
        <v>352</v>
      </c>
      <c r="H249" s="154">
        <v>88.183000000000007</v>
      </c>
      <c r="I249" s="40"/>
      <c r="J249" s="155">
        <f>ROUND(I249*H249,0)</f>
        <v>0</v>
      </c>
      <c r="K249" s="152" t="s">
        <v>310</v>
      </c>
      <c r="L249" s="24"/>
      <c r="M249" s="156" t="s">
        <v>1</v>
      </c>
      <c r="N249" s="157" t="s">
        <v>42</v>
      </c>
      <c r="P249" s="158">
        <f>O249*H249</f>
        <v>0</v>
      </c>
      <c r="Q249" s="158">
        <v>2.16</v>
      </c>
      <c r="R249" s="158">
        <f>Q249*H249</f>
        <v>190.47528000000003</v>
      </c>
      <c r="S249" s="158">
        <v>0</v>
      </c>
      <c r="T249" s="159">
        <f>S249*H249</f>
        <v>0</v>
      </c>
      <c r="AR249" s="41" t="s">
        <v>108</v>
      </c>
      <c r="AT249" s="41" t="s">
        <v>306</v>
      </c>
      <c r="AU249" s="41" t="s">
        <v>86</v>
      </c>
      <c r="AY249" s="17" t="s">
        <v>304</v>
      </c>
      <c r="BE249" s="42">
        <f>IF(N249="základní",J249,0)</f>
        <v>0</v>
      </c>
      <c r="BF249" s="42">
        <f>IF(N249="snížená",J249,0)</f>
        <v>0</v>
      </c>
      <c r="BG249" s="42">
        <f>IF(N249="zákl. přenesená",J249,0)</f>
        <v>0</v>
      </c>
      <c r="BH249" s="42">
        <f>IF(N249="sníž. přenesená",J249,0)</f>
        <v>0</v>
      </c>
      <c r="BI249" s="42">
        <f>IF(N249="nulová",J249,0)</f>
        <v>0</v>
      </c>
      <c r="BJ249" s="17" t="s">
        <v>8</v>
      </c>
      <c r="BK249" s="42">
        <f>ROUND(I249*H249,0)</f>
        <v>0</v>
      </c>
      <c r="BL249" s="17" t="s">
        <v>108</v>
      </c>
      <c r="BM249" s="41" t="s">
        <v>472</v>
      </c>
    </row>
    <row r="250" spans="2:65" s="12" customFormat="1" x14ac:dyDescent="0.2">
      <c r="B250" s="160"/>
      <c r="D250" s="161" t="s">
        <v>327</v>
      </c>
      <c r="E250" s="43" t="s">
        <v>1</v>
      </c>
      <c r="F250" s="162" t="s">
        <v>473</v>
      </c>
      <c r="H250" s="163">
        <v>85.823999999999998</v>
      </c>
      <c r="L250" s="160"/>
      <c r="M250" s="164"/>
      <c r="T250" s="165"/>
      <c r="AT250" s="43" t="s">
        <v>327</v>
      </c>
      <c r="AU250" s="43" t="s">
        <v>86</v>
      </c>
      <c r="AV250" s="12" t="s">
        <v>86</v>
      </c>
      <c r="AW250" s="12" t="s">
        <v>33</v>
      </c>
      <c r="AX250" s="12" t="s">
        <v>77</v>
      </c>
      <c r="AY250" s="43" t="s">
        <v>304</v>
      </c>
    </row>
    <row r="251" spans="2:65" s="12" customFormat="1" x14ac:dyDescent="0.2">
      <c r="B251" s="160"/>
      <c r="D251" s="161" t="s">
        <v>327</v>
      </c>
      <c r="E251" s="43" t="s">
        <v>1</v>
      </c>
      <c r="F251" s="162" t="s">
        <v>474</v>
      </c>
      <c r="H251" s="163">
        <v>1.1200000000000001</v>
      </c>
      <c r="L251" s="160"/>
      <c r="M251" s="164"/>
      <c r="T251" s="165"/>
      <c r="AT251" s="43" t="s">
        <v>327</v>
      </c>
      <c r="AU251" s="43" t="s">
        <v>86</v>
      </c>
      <c r="AV251" s="12" t="s">
        <v>86</v>
      </c>
      <c r="AW251" s="12" t="s">
        <v>33</v>
      </c>
      <c r="AX251" s="12" t="s">
        <v>77</v>
      </c>
      <c r="AY251" s="43" t="s">
        <v>304</v>
      </c>
    </row>
    <row r="252" spans="2:65" s="12" customFormat="1" x14ac:dyDescent="0.2">
      <c r="B252" s="160"/>
      <c r="D252" s="161" t="s">
        <v>327</v>
      </c>
      <c r="E252" s="43" t="s">
        <v>1</v>
      </c>
      <c r="F252" s="162" t="s">
        <v>475</v>
      </c>
      <c r="H252" s="163">
        <v>1.2390000000000001</v>
      </c>
      <c r="L252" s="160"/>
      <c r="M252" s="164"/>
      <c r="T252" s="165"/>
      <c r="AT252" s="43" t="s">
        <v>327</v>
      </c>
      <c r="AU252" s="43" t="s">
        <v>86</v>
      </c>
      <c r="AV252" s="12" t="s">
        <v>86</v>
      </c>
      <c r="AW252" s="12" t="s">
        <v>33</v>
      </c>
      <c r="AX252" s="12" t="s">
        <v>77</v>
      </c>
      <c r="AY252" s="43" t="s">
        <v>304</v>
      </c>
    </row>
    <row r="253" spans="2:65" s="13" customFormat="1" x14ac:dyDescent="0.2">
      <c r="B253" s="166"/>
      <c r="D253" s="161" t="s">
        <v>327</v>
      </c>
      <c r="E253" s="44" t="s">
        <v>1</v>
      </c>
      <c r="F253" s="167" t="s">
        <v>335</v>
      </c>
      <c r="H253" s="168">
        <v>88.183000000000007</v>
      </c>
      <c r="L253" s="166"/>
      <c r="M253" s="169"/>
      <c r="T253" s="170"/>
      <c r="AT253" s="44" t="s">
        <v>327</v>
      </c>
      <c r="AU253" s="44" t="s">
        <v>86</v>
      </c>
      <c r="AV253" s="13" t="s">
        <v>315</v>
      </c>
      <c r="AW253" s="13" t="s">
        <v>33</v>
      </c>
      <c r="AX253" s="13" t="s">
        <v>8</v>
      </c>
      <c r="AY253" s="44" t="s">
        <v>304</v>
      </c>
    </row>
    <row r="254" spans="2:65" s="1" customFormat="1" ht="16.5" customHeight="1" x14ac:dyDescent="0.2">
      <c r="B254" s="24"/>
      <c r="C254" s="150" t="s">
        <v>476</v>
      </c>
      <c r="D254" s="150" t="s">
        <v>306</v>
      </c>
      <c r="E254" s="151" t="s">
        <v>477</v>
      </c>
      <c r="F254" s="152" t="s">
        <v>478</v>
      </c>
      <c r="G254" s="153" t="s">
        <v>352</v>
      </c>
      <c r="H254" s="154">
        <v>1.61</v>
      </c>
      <c r="I254" s="40"/>
      <c r="J254" s="155">
        <f>ROUND(I254*H254,0)</f>
        <v>0</v>
      </c>
      <c r="K254" s="152" t="s">
        <v>310</v>
      </c>
      <c r="L254" s="24"/>
      <c r="M254" s="156" t="s">
        <v>1</v>
      </c>
      <c r="N254" s="157" t="s">
        <v>42</v>
      </c>
      <c r="P254" s="158">
        <f>O254*H254</f>
        <v>0</v>
      </c>
      <c r="Q254" s="158">
        <v>2.3010222040000001</v>
      </c>
      <c r="R254" s="158">
        <f>Q254*H254</f>
        <v>3.7046457484400004</v>
      </c>
      <c r="S254" s="158">
        <v>0</v>
      </c>
      <c r="T254" s="159">
        <f>S254*H254</f>
        <v>0</v>
      </c>
      <c r="AR254" s="41" t="s">
        <v>108</v>
      </c>
      <c r="AT254" s="41" t="s">
        <v>306</v>
      </c>
      <c r="AU254" s="41" t="s">
        <v>86</v>
      </c>
      <c r="AY254" s="17" t="s">
        <v>304</v>
      </c>
      <c r="BE254" s="42">
        <f>IF(N254="základní",J254,0)</f>
        <v>0</v>
      </c>
      <c r="BF254" s="42">
        <f>IF(N254="snížená",J254,0)</f>
        <v>0</v>
      </c>
      <c r="BG254" s="42">
        <f>IF(N254="zákl. přenesená",J254,0)</f>
        <v>0</v>
      </c>
      <c r="BH254" s="42">
        <f>IF(N254="sníž. přenesená",J254,0)</f>
        <v>0</v>
      </c>
      <c r="BI254" s="42">
        <f>IF(N254="nulová",J254,0)</f>
        <v>0</v>
      </c>
      <c r="BJ254" s="17" t="s">
        <v>8</v>
      </c>
      <c r="BK254" s="42">
        <f>ROUND(I254*H254,0)</f>
        <v>0</v>
      </c>
      <c r="BL254" s="17" t="s">
        <v>108</v>
      </c>
      <c r="BM254" s="41" t="s">
        <v>479</v>
      </c>
    </row>
    <row r="255" spans="2:65" s="12" customFormat="1" x14ac:dyDescent="0.2">
      <c r="B255" s="160"/>
      <c r="D255" s="161" t="s">
        <v>327</v>
      </c>
      <c r="E255" s="43" t="s">
        <v>1</v>
      </c>
      <c r="F255" s="162" t="s">
        <v>480</v>
      </c>
      <c r="H255" s="163">
        <v>1.61</v>
      </c>
      <c r="L255" s="160"/>
      <c r="M255" s="164"/>
      <c r="T255" s="165"/>
      <c r="AT255" s="43" t="s">
        <v>327</v>
      </c>
      <c r="AU255" s="43" t="s">
        <v>86</v>
      </c>
      <c r="AV255" s="12" t="s">
        <v>86</v>
      </c>
      <c r="AW255" s="12" t="s">
        <v>33</v>
      </c>
      <c r="AX255" s="12" t="s">
        <v>77</v>
      </c>
      <c r="AY255" s="43" t="s">
        <v>304</v>
      </c>
    </row>
    <row r="256" spans="2:65" s="13" customFormat="1" x14ac:dyDescent="0.2">
      <c r="B256" s="166"/>
      <c r="D256" s="161" t="s">
        <v>327</v>
      </c>
      <c r="E256" s="44" t="s">
        <v>1</v>
      </c>
      <c r="F256" s="167" t="s">
        <v>335</v>
      </c>
      <c r="H256" s="168">
        <v>1.61</v>
      </c>
      <c r="L256" s="166"/>
      <c r="M256" s="169"/>
      <c r="T256" s="170"/>
      <c r="AT256" s="44" t="s">
        <v>327</v>
      </c>
      <c r="AU256" s="44" t="s">
        <v>86</v>
      </c>
      <c r="AV256" s="13" t="s">
        <v>315</v>
      </c>
      <c r="AW256" s="13" t="s">
        <v>33</v>
      </c>
      <c r="AX256" s="13" t="s">
        <v>8</v>
      </c>
      <c r="AY256" s="44" t="s">
        <v>304</v>
      </c>
    </row>
    <row r="257" spans="2:65" s="1" customFormat="1" ht="24.2" customHeight="1" x14ac:dyDescent="0.2">
      <c r="B257" s="24"/>
      <c r="C257" s="150" t="s">
        <v>481</v>
      </c>
      <c r="D257" s="150" t="s">
        <v>306</v>
      </c>
      <c r="E257" s="151" t="s">
        <v>482</v>
      </c>
      <c r="F257" s="152" t="s">
        <v>483</v>
      </c>
      <c r="G257" s="153" t="s">
        <v>352</v>
      </c>
      <c r="H257" s="154">
        <v>85.823999999999998</v>
      </c>
      <c r="I257" s="40"/>
      <c r="J257" s="155">
        <f>ROUND(I257*H257,0)</f>
        <v>0</v>
      </c>
      <c r="K257" s="152" t="s">
        <v>310</v>
      </c>
      <c r="L257" s="24"/>
      <c r="M257" s="156" t="s">
        <v>1</v>
      </c>
      <c r="N257" s="157" t="s">
        <v>42</v>
      </c>
      <c r="P257" s="158">
        <f>O257*H257</f>
        <v>0</v>
      </c>
      <c r="Q257" s="158">
        <v>2.5018722040000001</v>
      </c>
      <c r="R257" s="158">
        <f>Q257*H257</f>
        <v>214.72068003609601</v>
      </c>
      <c r="S257" s="158">
        <v>0</v>
      </c>
      <c r="T257" s="159">
        <f>S257*H257</f>
        <v>0</v>
      </c>
      <c r="AR257" s="41" t="s">
        <v>108</v>
      </c>
      <c r="AT257" s="41" t="s">
        <v>306</v>
      </c>
      <c r="AU257" s="41" t="s">
        <v>86</v>
      </c>
      <c r="AY257" s="17" t="s">
        <v>304</v>
      </c>
      <c r="BE257" s="42">
        <f>IF(N257="základní",J257,0)</f>
        <v>0</v>
      </c>
      <c r="BF257" s="42">
        <f>IF(N257="snížená",J257,0)</f>
        <v>0</v>
      </c>
      <c r="BG257" s="42">
        <f>IF(N257="zákl. přenesená",J257,0)</f>
        <v>0</v>
      </c>
      <c r="BH257" s="42">
        <f>IF(N257="sníž. přenesená",J257,0)</f>
        <v>0</v>
      </c>
      <c r="BI257" s="42">
        <f>IF(N257="nulová",J257,0)</f>
        <v>0</v>
      </c>
      <c r="BJ257" s="17" t="s">
        <v>8</v>
      </c>
      <c r="BK257" s="42">
        <f>ROUND(I257*H257,0)</f>
        <v>0</v>
      </c>
      <c r="BL257" s="17" t="s">
        <v>108</v>
      </c>
      <c r="BM257" s="41" t="s">
        <v>484</v>
      </c>
    </row>
    <row r="258" spans="2:65" s="12" customFormat="1" ht="45" x14ac:dyDescent="0.2">
      <c r="B258" s="160"/>
      <c r="D258" s="161" t="s">
        <v>327</v>
      </c>
      <c r="E258" s="43" t="s">
        <v>1</v>
      </c>
      <c r="F258" s="162" t="s">
        <v>485</v>
      </c>
      <c r="H258" s="163">
        <v>342.67599999999999</v>
      </c>
      <c r="L258" s="160"/>
      <c r="M258" s="164"/>
      <c r="T258" s="165"/>
      <c r="AT258" s="43" t="s">
        <v>327</v>
      </c>
      <c r="AU258" s="43" t="s">
        <v>86</v>
      </c>
      <c r="AV258" s="12" t="s">
        <v>86</v>
      </c>
      <c r="AW258" s="12" t="s">
        <v>33</v>
      </c>
      <c r="AX258" s="12" t="s">
        <v>77</v>
      </c>
      <c r="AY258" s="43" t="s">
        <v>304</v>
      </c>
    </row>
    <row r="259" spans="2:65" s="12" customFormat="1" ht="22.5" x14ac:dyDescent="0.2">
      <c r="B259" s="160"/>
      <c r="D259" s="161" t="s">
        <v>327</v>
      </c>
      <c r="E259" s="43" t="s">
        <v>1</v>
      </c>
      <c r="F259" s="162" t="s">
        <v>486</v>
      </c>
      <c r="H259" s="163">
        <v>105.91200000000001</v>
      </c>
      <c r="L259" s="160"/>
      <c r="M259" s="164"/>
      <c r="T259" s="165"/>
      <c r="AT259" s="43" t="s">
        <v>327</v>
      </c>
      <c r="AU259" s="43" t="s">
        <v>86</v>
      </c>
      <c r="AV259" s="12" t="s">
        <v>86</v>
      </c>
      <c r="AW259" s="12" t="s">
        <v>33</v>
      </c>
      <c r="AX259" s="12" t="s">
        <v>77</v>
      </c>
      <c r="AY259" s="43" t="s">
        <v>304</v>
      </c>
    </row>
    <row r="260" spans="2:65" s="12" customFormat="1" ht="22.5" x14ac:dyDescent="0.2">
      <c r="B260" s="160"/>
      <c r="D260" s="161" t="s">
        <v>327</v>
      </c>
      <c r="E260" s="43" t="s">
        <v>1</v>
      </c>
      <c r="F260" s="162" t="s">
        <v>487</v>
      </c>
      <c r="H260" s="163">
        <v>38.512999999999998</v>
      </c>
      <c r="L260" s="160"/>
      <c r="M260" s="164"/>
      <c r="T260" s="165"/>
      <c r="AT260" s="43" t="s">
        <v>327</v>
      </c>
      <c r="AU260" s="43" t="s">
        <v>86</v>
      </c>
      <c r="AV260" s="12" t="s">
        <v>86</v>
      </c>
      <c r="AW260" s="12" t="s">
        <v>33</v>
      </c>
      <c r="AX260" s="12" t="s">
        <v>77</v>
      </c>
      <c r="AY260" s="43" t="s">
        <v>304</v>
      </c>
    </row>
    <row r="261" spans="2:65" s="12" customFormat="1" x14ac:dyDescent="0.2">
      <c r="B261" s="160"/>
      <c r="D261" s="161" t="s">
        <v>327</v>
      </c>
      <c r="E261" s="43" t="s">
        <v>1</v>
      </c>
      <c r="F261" s="162" t="s">
        <v>488</v>
      </c>
      <c r="H261" s="163">
        <v>27.815000000000001</v>
      </c>
      <c r="L261" s="160"/>
      <c r="M261" s="164"/>
      <c r="T261" s="165"/>
      <c r="AT261" s="43" t="s">
        <v>327</v>
      </c>
      <c r="AU261" s="43" t="s">
        <v>86</v>
      </c>
      <c r="AV261" s="12" t="s">
        <v>86</v>
      </c>
      <c r="AW261" s="12" t="s">
        <v>33</v>
      </c>
      <c r="AX261" s="12" t="s">
        <v>77</v>
      </c>
      <c r="AY261" s="43" t="s">
        <v>304</v>
      </c>
    </row>
    <row r="262" spans="2:65" s="12" customFormat="1" x14ac:dyDescent="0.2">
      <c r="B262" s="160"/>
      <c r="D262" s="161" t="s">
        <v>327</v>
      </c>
      <c r="E262" s="43" t="s">
        <v>1</v>
      </c>
      <c r="F262" s="162" t="s">
        <v>489</v>
      </c>
      <c r="H262" s="163">
        <v>13.68</v>
      </c>
      <c r="L262" s="160"/>
      <c r="M262" s="164"/>
      <c r="T262" s="165"/>
      <c r="AT262" s="43" t="s">
        <v>327</v>
      </c>
      <c r="AU262" s="43" t="s">
        <v>86</v>
      </c>
      <c r="AV262" s="12" t="s">
        <v>86</v>
      </c>
      <c r="AW262" s="12" t="s">
        <v>33</v>
      </c>
      <c r="AX262" s="12" t="s">
        <v>77</v>
      </c>
      <c r="AY262" s="43" t="s">
        <v>304</v>
      </c>
    </row>
    <row r="263" spans="2:65" s="12" customFormat="1" x14ac:dyDescent="0.2">
      <c r="B263" s="160"/>
      <c r="D263" s="161" t="s">
        <v>327</v>
      </c>
      <c r="E263" s="43" t="s">
        <v>1</v>
      </c>
      <c r="F263" s="162" t="s">
        <v>490</v>
      </c>
      <c r="H263" s="163">
        <v>16.268000000000001</v>
      </c>
      <c r="L263" s="160"/>
      <c r="M263" s="164"/>
      <c r="T263" s="165"/>
      <c r="AT263" s="43" t="s">
        <v>327</v>
      </c>
      <c r="AU263" s="43" t="s">
        <v>86</v>
      </c>
      <c r="AV263" s="12" t="s">
        <v>86</v>
      </c>
      <c r="AW263" s="12" t="s">
        <v>33</v>
      </c>
      <c r="AX263" s="12" t="s">
        <v>77</v>
      </c>
      <c r="AY263" s="43" t="s">
        <v>304</v>
      </c>
    </row>
    <row r="264" spans="2:65" s="12" customFormat="1" x14ac:dyDescent="0.2">
      <c r="B264" s="160"/>
      <c r="D264" s="161" t="s">
        <v>327</v>
      </c>
      <c r="E264" s="43" t="s">
        <v>1</v>
      </c>
      <c r="F264" s="162" t="s">
        <v>491</v>
      </c>
      <c r="H264" s="163">
        <v>27.292999999999999</v>
      </c>
      <c r="L264" s="160"/>
      <c r="M264" s="164"/>
      <c r="T264" s="165"/>
      <c r="AT264" s="43" t="s">
        <v>327</v>
      </c>
      <c r="AU264" s="43" t="s">
        <v>86</v>
      </c>
      <c r="AV264" s="12" t="s">
        <v>86</v>
      </c>
      <c r="AW264" s="12" t="s">
        <v>33</v>
      </c>
      <c r="AX264" s="12" t="s">
        <v>77</v>
      </c>
      <c r="AY264" s="43" t="s">
        <v>304</v>
      </c>
    </row>
    <row r="265" spans="2:65" s="13" customFormat="1" x14ac:dyDescent="0.2">
      <c r="B265" s="166"/>
      <c r="D265" s="161" t="s">
        <v>327</v>
      </c>
      <c r="E265" s="44" t="s">
        <v>240</v>
      </c>
      <c r="F265" s="167" t="s">
        <v>492</v>
      </c>
      <c r="H265" s="168">
        <v>572.15700000000004</v>
      </c>
      <c r="L265" s="166"/>
      <c r="M265" s="169"/>
      <c r="T265" s="170"/>
      <c r="AT265" s="44" t="s">
        <v>327</v>
      </c>
      <c r="AU265" s="44" t="s">
        <v>86</v>
      </c>
      <c r="AV265" s="13" t="s">
        <v>315</v>
      </c>
      <c r="AW265" s="13" t="s">
        <v>33</v>
      </c>
      <c r="AX265" s="13" t="s">
        <v>77</v>
      </c>
      <c r="AY265" s="44" t="s">
        <v>304</v>
      </c>
    </row>
    <row r="266" spans="2:65" s="12" customFormat="1" x14ac:dyDescent="0.2">
      <c r="B266" s="160"/>
      <c r="D266" s="161" t="s">
        <v>327</v>
      </c>
      <c r="E266" s="43" t="s">
        <v>1</v>
      </c>
      <c r="F266" s="162" t="s">
        <v>473</v>
      </c>
      <c r="H266" s="163">
        <v>85.823999999999998</v>
      </c>
      <c r="L266" s="160"/>
      <c r="M266" s="164"/>
      <c r="T266" s="165"/>
      <c r="AT266" s="43" t="s">
        <v>327</v>
      </c>
      <c r="AU266" s="43" t="s">
        <v>86</v>
      </c>
      <c r="AV266" s="12" t="s">
        <v>86</v>
      </c>
      <c r="AW266" s="12" t="s">
        <v>33</v>
      </c>
      <c r="AX266" s="12" t="s">
        <v>8</v>
      </c>
      <c r="AY266" s="43" t="s">
        <v>304</v>
      </c>
    </row>
    <row r="267" spans="2:65" s="1" customFormat="1" ht="24.2" customHeight="1" x14ac:dyDescent="0.2">
      <c r="B267" s="24"/>
      <c r="C267" s="150" t="s">
        <v>493</v>
      </c>
      <c r="D267" s="150" t="s">
        <v>306</v>
      </c>
      <c r="E267" s="151" t="s">
        <v>494</v>
      </c>
      <c r="F267" s="152" t="s">
        <v>495</v>
      </c>
      <c r="G267" s="153" t="s">
        <v>352</v>
      </c>
      <c r="H267" s="154">
        <v>36.35</v>
      </c>
      <c r="I267" s="40"/>
      <c r="J267" s="155">
        <f>ROUND(I267*H267,0)</f>
        <v>0</v>
      </c>
      <c r="K267" s="152" t="s">
        <v>310</v>
      </c>
      <c r="L267" s="24"/>
      <c r="M267" s="156" t="s">
        <v>1</v>
      </c>
      <c r="N267" s="157" t="s">
        <v>42</v>
      </c>
      <c r="P267" s="158">
        <f>O267*H267</f>
        <v>0</v>
      </c>
      <c r="Q267" s="158">
        <v>2.5018722040000001</v>
      </c>
      <c r="R267" s="158">
        <f>Q267*H267</f>
        <v>90.943054615400001</v>
      </c>
      <c r="S267" s="158">
        <v>0</v>
      </c>
      <c r="T267" s="159">
        <f>S267*H267</f>
        <v>0</v>
      </c>
      <c r="AR267" s="41" t="s">
        <v>108</v>
      </c>
      <c r="AT267" s="41" t="s">
        <v>306</v>
      </c>
      <c r="AU267" s="41" t="s">
        <v>86</v>
      </c>
      <c r="AY267" s="17" t="s">
        <v>304</v>
      </c>
      <c r="BE267" s="42">
        <f>IF(N267="základní",J267,0)</f>
        <v>0</v>
      </c>
      <c r="BF267" s="42">
        <f>IF(N267="snížená",J267,0)</f>
        <v>0</v>
      </c>
      <c r="BG267" s="42">
        <f>IF(N267="zákl. přenesená",J267,0)</f>
        <v>0</v>
      </c>
      <c r="BH267" s="42">
        <f>IF(N267="sníž. přenesená",J267,0)</f>
        <v>0</v>
      </c>
      <c r="BI267" s="42">
        <f>IF(N267="nulová",J267,0)</f>
        <v>0</v>
      </c>
      <c r="BJ267" s="17" t="s">
        <v>8</v>
      </c>
      <c r="BK267" s="42">
        <f>ROUND(I267*H267,0)</f>
        <v>0</v>
      </c>
      <c r="BL267" s="17" t="s">
        <v>108</v>
      </c>
      <c r="BM267" s="41" t="s">
        <v>496</v>
      </c>
    </row>
    <row r="268" spans="2:65" s="12" customFormat="1" x14ac:dyDescent="0.2">
      <c r="B268" s="160"/>
      <c r="D268" s="161" t="s">
        <v>327</v>
      </c>
      <c r="E268" s="43" t="s">
        <v>1</v>
      </c>
      <c r="F268" s="162" t="s">
        <v>497</v>
      </c>
      <c r="H268" s="163">
        <v>18.988</v>
      </c>
      <c r="L268" s="160"/>
      <c r="M268" s="164"/>
      <c r="T268" s="165"/>
      <c r="AT268" s="43" t="s">
        <v>327</v>
      </c>
      <c r="AU268" s="43" t="s">
        <v>86</v>
      </c>
      <c r="AV268" s="12" t="s">
        <v>86</v>
      </c>
      <c r="AW268" s="12" t="s">
        <v>33</v>
      </c>
      <c r="AX268" s="12" t="s">
        <v>77</v>
      </c>
      <c r="AY268" s="43" t="s">
        <v>304</v>
      </c>
    </row>
    <row r="269" spans="2:65" s="12" customFormat="1" x14ac:dyDescent="0.2">
      <c r="B269" s="160"/>
      <c r="D269" s="161" t="s">
        <v>327</v>
      </c>
      <c r="E269" s="43" t="s">
        <v>1</v>
      </c>
      <c r="F269" s="162" t="s">
        <v>498</v>
      </c>
      <c r="H269" s="163">
        <v>0.79200000000000004</v>
      </c>
      <c r="L269" s="160"/>
      <c r="M269" s="164"/>
      <c r="T269" s="165"/>
      <c r="AT269" s="43" t="s">
        <v>327</v>
      </c>
      <c r="AU269" s="43" t="s">
        <v>86</v>
      </c>
      <c r="AV269" s="12" t="s">
        <v>86</v>
      </c>
      <c r="AW269" s="12" t="s">
        <v>33</v>
      </c>
      <c r="AX269" s="12" t="s">
        <v>77</v>
      </c>
      <c r="AY269" s="43" t="s">
        <v>304</v>
      </c>
    </row>
    <row r="270" spans="2:65" s="12" customFormat="1" x14ac:dyDescent="0.2">
      <c r="B270" s="160"/>
      <c r="D270" s="161" t="s">
        <v>327</v>
      </c>
      <c r="E270" s="43" t="s">
        <v>1</v>
      </c>
      <c r="F270" s="162" t="s">
        <v>499</v>
      </c>
      <c r="H270" s="163">
        <v>3.95</v>
      </c>
      <c r="L270" s="160"/>
      <c r="M270" s="164"/>
      <c r="T270" s="165"/>
      <c r="AT270" s="43" t="s">
        <v>327</v>
      </c>
      <c r="AU270" s="43" t="s">
        <v>86</v>
      </c>
      <c r="AV270" s="12" t="s">
        <v>86</v>
      </c>
      <c r="AW270" s="12" t="s">
        <v>33</v>
      </c>
      <c r="AX270" s="12" t="s">
        <v>77</v>
      </c>
      <c r="AY270" s="43" t="s">
        <v>304</v>
      </c>
    </row>
    <row r="271" spans="2:65" s="12" customFormat="1" ht="22.5" x14ac:dyDescent="0.2">
      <c r="B271" s="160"/>
      <c r="D271" s="161" t="s">
        <v>327</v>
      </c>
      <c r="E271" s="43" t="s">
        <v>1</v>
      </c>
      <c r="F271" s="162" t="s">
        <v>500</v>
      </c>
      <c r="H271" s="163">
        <v>3.2349999999999999</v>
      </c>
      <c r="L271" s="160"/>
      <c r="M271" s="164"/>
      <c r="T271" s="165"/>
      <c r="AT271" s="43" t="s">
        <v>327</v>
      </c>
      <c r="AU271" s="43" t="s">
        <v>86</v>
      </c>
      <c r="AV271" s="12" t="s">
        <v>86</v>
      </c>
      <c r="AW271" s="12" t="s">
        <v>33</v>
      </c>
      <c r="AX271" s="12" t="s">
        <v>77</v>
      </c>
      <c r="AY271" s="43" t="s">
        <v>304</v>
      </c>
    </row>
    <row r="272" spans="2:65" s="12" customFormat="1" x14ac:dyDescent="0.2">
      <c r="B272" s="160"/>
      <c r="D272" s="161" t="s">
        <v>327</v>
      </c>
      <c r="E272" s="43" t="s">
        <v>1</v>
      </c>
      <c r="F272" s="162" t="s">
        <v>501</v>
      </c>
      <c r="H272" s="163">
        <v>3.1070000000000002</v>
      </c>
      <c r="L272" s="160"/>
      <c r="M272" s="164"/>
      <c r="T272" s="165"/>
      <c r="AT272" s="43" t="s">
        <v>327</v>
      </c>
      <c r="AU272" s="43" t="s">
        <v>86</v>
      </c>
      <c r="AV272" s="12" t="s">
        <v>86</v>
      </c>
      <c r="AW272" s="12" t="s">
        <v>33</v>
      </c>
      <c r="AX272" s="12" t="s">
        <v>77</v>
      </c>
      <c r="AY272" s="43" t="s">
        <v>304</v>
      </c>
    </row>
    <row r="273" spans="2:65" s="12" customFormat="1" x14ac:dyDescent="0.2">
      <c r="B273" s="160"/>
      <c r="D273" s="161" t="s">
        <v>327</v>
      </c>
      <c r="E273" s="43" t="s">
        <v>1</v>
      </c>
      <c r="F273" s="162" t="s">
        <v>502</v>
      </c>
      <c r="H273" s="163">
        <v>0.152</v>
      </c>
      <c r="L273" s="160"/>
      <c r="M273" s="164"/>
      <c r="T273" s="165"/>
      <c r="AT273" s="43" t="s">
        <v>327</v>
      </c>
      <c r="AU273" s="43" t="s">
        <v>86</v>
      </c>
      <c r="AV273" s="12" t="s">
        <v>86</v>
      </c>
      <c r="AW273" s="12" t="s">
        <v>33</v>
      </c>
      <c r="AX273" s="12" t="s">
        <v>77</v>
      </c>
      <c r="AY273" s="43" t="s">
        <v>304</v>
      </c>
    </row>
    <row r="274" spans="2:65" s="12" customFormat="1" x14ac:dyDescent="0.2">
      <c r="B274" s="160"/>
      <c r="D274" s="161" t="s">
        <v>327</v>
      </c>
      <c r="E274" s="43" t="s">
        <v>1</v>
      </c>
      <c r="F274" s="162" t="s">
        <v>503</v>
      </c>
      <c r="H274" s="163">
        <v>0.318</v>
      </c>
      <c r="L274" s="160"/>
      <c r="M274" s="164"/>
      <c r="T274" s="165"/>
      <c r="AT274" s="43" t="s">
        <v>327</v>
      </c>
      <c r="AU274" s="43" t="s">
        <v>86</v>
      </c>
      <c r="AV274" s="12" t="s">
        <v>86</v>
      </c>
      <c r="AW274" s="12" t="s">
        <v>33</v>
      </c>
      <c r="AX274" s="12" t="s">
        <v>77</v>
      </c>
      <c r="AY274" s="43" t="s">
        <v>304</v>
      </c>
    </row>
    <row r="275" spans="2:65" s="12" customFormat="1" x14ac:dyDescent="0.2">
      <c r="B275" s="160"/>
      <c r="D275" s="161" t="s">
        <v>327</v>
      </c>
      <c r="E275" s="43" t="s">
        <v>1</v>
      </c>
      <c r="F275" s="162" t="s">
        <v>504</v>
      </c>
      <c r="H275" s="163">
        <v>4.2949999999999999</v>
      </c>
      <c r="L275" s="160"/>
      <c r="M275" s="164"/>
      <c r="T275" s="165"/>
      <c r="AT275" s="43" t="s">
        <v>327</v>
      </c>
      <c r="AU275" s="43" t="s">
        <v>86</v>
      </c>
      <c r="AV275" s="12" t="s">
        <v>86</v>
      </c>
      <c r="AW275" s="12" t="s">
        <v>33</v>
      </c>
      <c r="AX275" s="12" t="s">
        <v>77</v>
      </c>
      <c r="AY275" s="43" t="s">
        <v>304</v>
      </c>
    </row>
    <row r="276" spans="2:65" s="12" customFormat="1" x14ac:dyDescent="0.2">
      <c r="B276" s="160"/>
      <c r="D276" s="161" t="s">
        <v>327</v>
      </c>
      <c r="E276" s="43" t="s">
        <v>1</v>
      </c>
      <c r="F276" s="162" t="s">
        <v>505</v>
      </c>
      <c r="H276" s="163">
        <v>0.41</v>
      </c>
      <c r="L276" s="160"/>
      <c r="M276" s="164"/>
      <c r="T276" s="165"/>
      <c r="AT276" s="43" t="s">
        <v>327</v>
      </c>
      <c r="AU276" s="43" t="s">
        <v>86</v>
      </c>
      <c r="AV276" s="12" t="s">
        <v>86</v>
      </c>
      <c r="AW276" s="12" t="s">
        <v>33</v>
      </c>
      <c r="AX276" s="12" t="s">
        <v>77</v>
      </c>
      <c r="AY276" s="43" t="s">
        <v>304</v>
      </c>
    </row>
    <row r="277" spans="2:65" s="12" customFormat="1" x14ac:dyDescent="0.2">
      <c r="B277" s="160"/>
      <c r="D277" s="161" t="s">
        <v>327</v>
      </c>
      <c r="E277" s="43" t="s">
        <v>1</v>
      </c>
      <c r="F277" s="162" t="s">
        <v>506</v>
      </c>
      <c r="H277" s="163">
        <v>1.103</v>
      </c>
      <c r="L277" s="160"/>
      <c r="M277" s="164"/>
      <c r="T277" s="165"/>
      <c r="AT277" s="43" t="s">
        <v>327</v>
      </c>
      <c r="AU277" s="43" t="s">
        <v>86</v>
      </c>
      <c r="AV277" s="12" t="s">
        <v>86</v>
      </c>
      <c r="AW277" s="12" t="s">
        <v>33</v>
      </c>
      <c r="AX277" s="12" t="s">
        <v>77</v>
      </c>
      <c r="AY277" s="43" t="s">
        <v>304</v>
      </c>
    </row>
    <row r="278" spans="2:65" s="13" customFormat="1" x14ac:dyDescent="0.2">
      <c r="B278" s="166"/>
      <c r="D278" s="161" t="s">
        <v>327</v>
      </c>
      <c r="E278" s="44" t="s">
        <v>1</v>
      </c>
      <c r="F278" s="167" t="s">
        <v>507</v>
      </c>
      <c r="H278" s="168">
        <v>36.35</v>
      </c>
      <c r="L278" s="166"/>
      <c r="M278" s="169"/>
      <c r="T278" s="170"/>
      <c r="AT278" s="44" t="s">
        <v>327</v>
      </c>
      <c r="AU278" s="44" t="s">
        <v>86</v>
      </c>
      <c r="AV278" s="13" t="s">
        <v>315</v>
      </c>
      <c r="AW278" s="13" t="s">
        <v>33</v>
      </c>
      <c r="AX278" s="13" t="s">
        <v>8</v>
      </c>
      <c r="AY278" s="44" t="s">
        <v>304</v>
      </c>
    </row>
    <row r="279" spans="2:65" s="1" customFormat="1" ht="16.5" customHeight="1" x14ac:dyDescent="0.2">
      <c r="B279" s="24"/>
      <c r="C279" s="150" t="s">
        <v>508</v>
      </c>
      <c r="D279" s="150" t="s">
        <v>306</v>
      </c>
      <c r="E279" s="151" t="s">
        <v>509</v>
      </c>
      <c r="F279" s="152" t="s">
        <v>510</v>
      </c>
      <c r="G279" s="153" t="s">
        <v>325</v>
      </c>
      <c r="H279" s="154">
        <v>126.59099999999999</v>
      </c>
      <c r="I279" s="40"/>
      <c r="J279" s="155">
        <f>ROUND(I279*H279,0)</f>
        <v>0</v>
      </c>
      <c r="K279" s="152" t="s">
        <v>310</v>
      </c>
      <c r="L279" s="24"/>
      <c r="M279" s="156" t="s">
        <v>1</v>
      </c>
      <c r="N279" s="157" t="s">
        <v>42</v>
      </c>
      <c r="P279" s="158">
        <f>O279*H279</f>
        <v>0</v>
      </c>
      <c r="Q279" s="158">
        <v>2.944E-3</v>
      </c>
      <c r="R279" s="158">
        <f>Q279*H279</f>
        <v>0.37268390400000001</v>
      </c>
      <c r="S279" s="158">
        <v>0</v>
      </c>
      <c r="T279" s="159">
        <f>S279*H279</f>
        <v>0</v>
      </c>
      <c r="AR279" s="41" t="s">
        <v>108</v>
      </c>
      <c r="AT279" s="41" t="s">
        <v>306</v>
      </c>
      <c r="AU279" s="41" t="s">
        <v>86</v>
      </c>
      <c r="AY279" s="17" t="s">
        <v>304</v>
      </c>
      <c r="BE279" s="42">
        <f>IF(N279="základní",J279,0)</f>
        <v>0</v>
      </c>
      <c r="BF279" s="42">
        <f>IF(N279="snížená",J279,0)</f>
        <v>0</v>
      </c>
      <c r="BG279" s="42">
        <f>IF(N279="zákl. přenesená",J279,0)</f>
        <v>0</v>
      </c>
      <c r="BH279" s="42">
        <f>IF(N279="sníž. přenesená",J279,0)</f>
        <v>0</v>
      </c>
      <c r="BI279" s="42">
        <f>IF(N279="nulová",J279,0)</f>
        <v>0</v>
      </c>
      <c r="BJ279" s="17" t="s">
        <v>8</v>
      </c>
      <c r="BK279" s="42">
        <f>ROUND(I279*H279,0)</f>
        <v>0</v>
      </c>
      <c r="BL279" s="17" t="s">
        <v>108</v>
      </c>
      <c r="BM279" s="41" t="s">
        <v>511</v>
      </c>
    </row>
    <row r="280" spans="2:65" s="12" customFormat="1" ht="33.75" x14ac:dyDescent="0.2">
      <c r="B280" s="160"/>
      <c r="D280" s="161" t="s">
        <v>327</v>
      </c>
      <c r="E280" s="43" t="s">
        <v>1</v>
      </c>
      <c r="F280" s="162" t="s">
        <v>512</v>
      </c>
      <c r="H280" s="163">
        <v>14.468999999999999</v>
      </c>
      <c r="L280" s="160"/>
      <c r="M280" s="164"/>
      <c r="T280" s="165"/>
      <c r="AT280" s="43" t="s">
        <v>327</v>
      </c>
      <c r="AU280" s="43" t="s">
        <v>86</v>
      </c>
      <c r="AV280" s="12" t="s">
        <v>86</v>
      </c>
      <c r="AW280" s="12" t="s">
        <v>33</v>
      </c>
      <c r="AX280" s="12" t="s">
        <v>77</v>
      </c>
      <c r="AY280" s="43" t="s">
        <v>304</v>
      </c>
    </row>
    <row r="281" spans="2:65" s="12" customFormat="1" ht="22.5" x14ac:dyDescent="0.2">
      <c r="B281" s="160"/>
      <c r="D281" s="161" t="s">
        <v>327</v>
      </c>
      <c r="E281" s="43" t="s">
        <v>1</v>
      </c>
      <c r="F281" s="162" t="s">
        <v>513</v>
      </c>
      <c r="H281" s="163">
        <v>7.6040000000000001</v>
      </c>
      <c r="L281" s="160"/>
      <c r="M281" s="164"/>
      <c r="T281" s="165"/>
      <c r="AT281" s="43" t="s">
        <v>327</v>
      </c>
      <c r="AU281" s="43" t="s">
        <v>86</v>
      </c>
      <c r="AV281" s="12" t="s">
        <v>86</v>
      </c>
      <c r="AW281" s="12" t="s">
        <v>33</v>
      </c>
      <c r="AX281" s="12" t="s">
        <v>77</v>
      </c>
      <c r="AY281" s="43" t="s">
        <v>304</v>
      </c>
    </row>
    <row r="282" spans="2:65" s="13" customFormat="1" ht="22.5" x14ac:dyDescent="0.2">
      <c r="B282" s="166"/>
      <c r="D282" s="161" t="s">
        <v>327</v>
      </c>
      <c r="E282" s="44" t="s">
        <v>1</v>
      </c>
      <c r="F282" s="167" t="s">
        <v>514</v>
      </c>
      <c r="H282" s="168">
        <v>22.073</v>
      </c>
      <c r="L282" s="166"/>
      <c r="M282" s="169"/>
      <c r="T282" s="170"/>
      <c r="AT282" s="44" t="s">
        <v>327</v>
      </c>
      <c r="AU282" s="44" t="s">
        <v>86</v>
      </c>
      <c r="AV282" s="13" t="s">
        <v>315</v>
      </c>
      <c r="AW282" s="13" t="s">
        <v>33</v>
      </c>
      <c r="AX282" s="13" t="s">
        <v>77</v>
      </c>
      <c r="AY282" s="44" t="s">
        <v>304</v>
      </c>
    </row>
    <row r="283" spans="2:65" s="12" customFormat="1" x14ac:dyDescent="0.2">
      <c r="B283" s="160"/>
      <c r="D283" s="161" t="s">
        <v>327</v>
      </c>
      <c r="E283" s="43" t="s">
        <v>1</v>
      </c>
      <c r="F283" s="162" t="s">
        <v>515</v>
      </c>
      <c r="H283" s="163">
        <v>25.318000000000001</v>
      </c>
      <c r="L283" s="160"/>
      <c r="M283" s="164"/>
      <c r="T283" s="165"/>
      <c r="AT283" s="43" t="s">
        <v>327</v>
      </c>
      <c r="AU283" s="43" t="s">
        <v>86</v>
      </c>
      <c r="AV283" s="12" t="s">
        <v>86</v>
      </c>
      <c r="AW283" s="12" t="s">
        <v>33</v>
      </c>
      <c r="AX283" s="12" t="s">
        <v>77</v>
      </c>
      <c r="AY283" s="43" t="s">
        <v>304</v>
      </c>
    </row>
    <row r="284" spans="2:65" s="12" customFormat="1" x14ac:dyDescent="0.2">
      <c r="B284" s="160"/>
      <c r="D284" s="161" t="s">
        <v>327</v>
      </c>
      <c r="E284" s="43" t="s">
        <v>1</v>
      </c>
      <c r="F284" s="162" t="s">
        <v>516</v>
      </c>
      <c r="H284" s="163">
        <v>3.0449999999999999</v>
      </c>
      <c r="L284" s="160"/>
      <c r="M284" s="164"/>
      <c r="T284" s="165"/>
      <c r="AT284" s="43" t="s">
        <v>327</v>
      </c>
      <c r="AU284" s="43" t="s">
        <v>86</v>
      </c>
      <c r="AV284" s="12" t="s">
        <v>86</v>
      </c>
      <c r="AW284" s="12" t="s">
        <v>33</v>
      </c>
      <c r="AX284" s="12" t="s">
        <v>77</v>
      </c>
      <c r="AY284" s="43" t="s">
        <v>304</v>
      </c>
    </row>
    <row r="285" spans="2:65" s="12" customFormat="1" x14ac:dyDescent="0.2">
      <c r="B285" s="160"/>
      <c r="D285" s="161" t="s">
        <v>327</v>
      </c>
      <c r="E285" s="43" t="s">
        <v>1</v>
      </c>
      <c r="F285" s="162" t="s">
        <v>517</v>
      </c>
      <c r="H285" s="163">
        <v>26.33</v>
      </c>
      <c r="L285" s="160"/>
      <c r="M285" s="164"/>
      <c r="T285" s="165"/>
      <c r="AT285" s="43" t="s">
        <v>327</v>
      </c>
      <c r="AU285" s="43" t="s">
        <v>86</v>
      </c>
      <c r="AV285" s="12" t="s">
        <v>86</v>
      </c>
      <c r="AW285" s="12" t="s">
        <v>33</v>
      </c>
      <c r="AX285" s="12" t="s">
        <v>77</v>
      </c>
      <c r="AY285" s="43" t="s">
        <v>304</v>
      </c>
    </row>
    <row r="286" spans="2:65" s="12" customFormat="1" ht="22.5" x14ac:dyDescent="0.2">
      <c r="B286" s="160"/>
      <c r="D286" s="161" t="s">
        <v>327</v>
      </c>
      <c r="E286" s="43" t="s">
        <v>1</v>
      </c>
      <c r="F286" s="162" t="s">
        <v>518</v>
      </c>
      <c r="H286" s="163">
        <v>25.876999999999999</v>
      </c>
      <c r="L286" s="160"/>
      <c r="M286" s="164"/>
      <c r="T286" s="165"/>
      <c r="AT286" s="43" t="s">
        <v>327</v>
      </c>
      <c r="AU286" s="43" t="s">
        <v>86</v>
      </c>
      <c r="AV286" s="12" t="s">
        <v>86</v>
      </c>
      <c r="AW286" s="12" t="s">
        <v>33</v>
      </c>
      <c r="AX286" s="12" t="s">
        <v>77</v>
      </c>
      <c r="AY286" s="43" t="s">
        <v>304</v>
      </c>
    </row>
    <row r="287" spans="2:65" s="12" customFormat="1" x14ac:dyDescent="0.2">
      <c r="B287" s="160"/>
      <c r="D287" s="161" t="s">
        <v>327</v>
      </c>
      <c r="E287" s="43" t="s">
        <v>1</v>
      </c>
      <c r="F287" s="162" t="s">
        <v>519</v>
      </c>
      <c r="H287" s="163">
        <v>2.85</v>
      </c>
      <c r="L287" s="160"/>
      <c r="M287" s="164"/>
      <c r="T287" s="165"/>
      <c r="AT287" s="43" t="s">
        <v>327</v>
      </c>
      <c r="AU287" s="43" t="s">
        <v>86</v>
      </c>
      <c r="AV287" s="12" t="s">
        <v>86</v>
      </c>
      <c r="AW287" s="12" t="s">
        <v>33</v>
      </c>
      <c r="AX287" s="12" t="s">
        <v>77</v>
      </c>
      <c r="AY287" s="43" t="s">
        <v>304</v>
      </c>
    </row>
    <row r="288" spans="2:65" s="12" customFormat="1" x14ac:dyDescent="0.2">
      <c r="B288" s="160"/>
      <c r="D288" s="161" t="s">
        <v>327</v>
      </c>
      <c r="E288" s="43" t="s">
        <v>1</v>
      </c>
      <c r="F288" s="162" t="s">
        <v>520</v>
      </c>
      <c r="H288" s="163">
        <v>0.56200000000000006</v>
      </c>
      <c r="L288" s="160"/>
      <c r="M288" s="164"/>
      <c r="T288" s="165"/>
      <c r="AT288" s="43" t="s">
        <v>327</v>
      </c>
      <c r="AU288" s="43" t="s">
        <v>86</v>
      </c>
      <c r="AV288" s="12" t="s">
        <v>86</v>
      </c>
      <c r="AW288" s="12" t="s">
        <v>33</v>
      </c>
      <c r="AX288" s="12" t="s">
        <v>77</v>
      </c>
      <c r="AY288" s="43" t="s">
        <v>304</v>
      </c>
    </row>
    <row r="289" spans="2:65" s="12" customFormat="1" x14ac:dyDescent="0.2">
      <c r="B289" s="160"/>
      <c r="D289" s="161" t="s">
        <v>327</v>
      </c>
      <c r="E289" s="43" t="s">
        <v>1</v>
      </c>
      <c r="F289" s="162" t="s">
        <v>521</v>
      </c>
      <c r="H289" s="163">
        <v>1.2729999999999999</v>
      </c>
      <c r="L289" s="160"/>
      <c r="M289" s="164"/>
      <c r="T289" s="165"/>
      <c r="AT289" s="43" t="s">
        <v>327</v>
      </c>
      <c r="AU289" s="43" t="s">
        <v>86</v>
      </c>
      <c r="AV289" s="12" t="s">
        <v>86</v>
      </c>
      <c r="AW289" s="12" t="s">
        <v>33</v>
      </c>
      <c r="AX289" s="12" t="s">
        <v>77</v>
      </c>
      <c r="AY289" s="43" t="s">
        <v>304</v>
      </c>
    </row>
    <row r="290" spans="2:65" s="12" customFormat="1" x14ac:dyDescent="0.2">
      <c r="B290" s="160"/>
      <c r="D290" s="161" t="s">
        <v>327</v>
      </c>
      <c r="E290" s="43" t="s">
        <v>1</v>
      </c>
      <c r="F290" s="162" t="s">
        <v>522</v>
      </c>
      <c r="H290" s="163">
        <v>4.13</v>
      </c>
      <c r="L290" s="160"/>
      <c r="M290" s="164"/>
      <c r="T290" s="165"/>
      <c r="AT290" s="43" t="s">
        <v>327</v>
      </c>
      <c r="AU290" s="43" t="s">
        <v>86</v>
      </c>
      <c r="AV290" s="12" t="s">
        <v>86</v>
      </c>
      <c r="AW290" s="12" t="s">
        <v>33</v>
      </c>
      <c r="AX290" s="12" t="s">
        <v>77</v>
      </c>
      <c r="AY290" s="43" t="s">
        <v>304</v>
      </c>
    </row>
    <row r="291" spans="2:65" s="12" customFormat="1" x14ac:dyDescent="0.2">
      <c r="B291" s="160"/>
      <c r="D291" s="161" t="s">
        <v>327</v>
      </c>
      <c r="E291" s="43" t="s">
        <v>1</v>
      </c>
      <c r="F291" s="162" t="s">
        <v>523</v>
      </c>
      <c r="H291" s="163">
        <v>4.1040000000000001</v>
      </c>
      <c r="L291" s="160"/>
      <c r="M291" s="164"/>
      <c r="T291" s="165"/>
      <c r="AT291" s="43" t="s">
        <v>327</v>
      </c>
      <c r="AU291" s="43" t="s">
        <v>86</v>
      </c>
      <c r="AV291" s="12" t="s">
        <v>86</v>
      </c>
      <c r="AW291" s="12" t="s">
        <v>33</v>
      </c>
      <c r="AX291" s="12" t="s">
        <v>77</v>
      </c>
      <c r="AY291" s="43" t="s">
        <v>304</v>
      </c>
    </row>
    <row r="292" spans="2:65" s="12" customFormat="1" x14ac:dyDescent="0.2">
      <c r="B292" s="160"/>
      <c r="D292" s="161" t="s">
        <v>327</v>
      </c>
      <c r="E292" s="43" t="s">
        <v>1</v>
      </c>
      <c r="F292" s="162" t="s">
        <v>524</v>
      </c>
      <c r="H292" s="163">
        <v>11.029</v>
      </c>
      <c r="L292" s="160"/>
      <c r="M292" s="164"/>
      <c r="T292" s="165"/>
      <c r="AT292" s="43" t="s">
        <v>327</v>
      </c>
      <c r="AU292" s="43" t="s">
        <v>86</v>
      </c>
      <c r="AV292" s="12" t="s">
        <v>86</v>
      </c>
      <c r="AW292" s="12" t="s">
        <v>33</v>
      </c>
      <c r="AX292" s="12" t="s">
        <v>77</v>
      </c>
      <c r="AY292" s="43" t="s">
        <v>304</v>
      </c>
    </row>
    <row r="293" spans="2:65" s="13" customFormat="1" x14ac:dyDescent="0.2">
      <c r="B293" s="166"/>
      <c r="D293" s="161" t="s">
        <v>327</v>
      </c>
      <c r="E293" s="44" t="s">
        <v>1</v>
      </c>
      <c r="F293" s="167" t="s">
        <v>525</v>
      </c>
      <c r="H293" s="168">
        <v>104.518</v>
      </c>
      <c r="L293" s="166"/>
      <c r="M293" s="169"/>
      <c r="T293" s="170"/>
      <c r="AT293" s="44" t="s">
        <v>327</v>
      </c>
      <c r="AU293" s="44" t="s">
        <v>86</v>
      </c>
      <c r="AV293" s="13" t="s">
        <v>315</v>
      </c>
      <c r="AW293" s="13" t="s">
        <v>33</v>
      </c>
      <c r="AX293" s="13" t="s">
        <v>77</v>
      </c>
      <c r="AY293" s="44" t="s">
        <v>304</v>
      </c>
    </row>
    <row r="294" spans="2:65" s="14" customFormat="1" x14ac:dyDescent="0.2">
      <c r="B294" s="171"/>
      <c r="D294" s="161" t="s">
        <v>327</v>
      </c>
      <c r="E294" s="45" t="s">
        <v>1</v>
      </c>
      <c r="F294" s="172" t="s">
        <v>380</v>
      </c>
      <c r="H294" s="173">
        <v>126.59099999999999</v>
      </c>
      <c r="L294" s="171"/>
      <c r="M294" s="174"/>
      <c r="T294" s="175"/>
      <c r="AT294" s="45" t="s">
        <v>327</v>
      </c>
      <c r="AU294" s="45" t="s">
        <v>86</v>
      </c>
      <c r="AV294" s="14" t="s">
        <v>108</v>
      </c>
      <c r="AW294" s="14" t="s">
        <v>33</v>
      </c>
      <c r="AX294" s="14" t="s">
        <v>8</v>
      </c>
      <c r="AY294" s="45" t="s">
        <v>304</v>
      </c>
    </row>
    <row r="295" spans="2:65" s="1" customFormat="1" ht="16.5" customHeight="1" x14ac:dyDescent="0.2">
      <c r="B295" s="24"/>
      <c r="C295" s="150" t="s">
        <v>526</v>
      </c>
      <c r="D295" s="150" t="s">
        <v>306</v>
      </c>
      <c r="E295" s="151" t="s">
        <v>527</v>
      </c>
      <c r="F295" s="152" t="s">
        <v>528</v>
      </c>
      <c r="G295" s="153" t="s">
        <v>325</v>
      </c>
      <c r="H295" s="154">
        <v>126.59099999999999</v>
      </c>
      <c r="I295" s="40"/>
      <c r="J295" s="155">
        <f>ROUND(I295*H295,0)</f>
        <v>0</v>
      </c>
      <c r="K295" s="152" t="s">
        <v>310</v>
      </c>
      <c r="L295" s="24"/>
      <c r="M295" s="156" t="s">
        <v>1</v>
      </c>
      <c r="N295" s="157" t="s">
        <v>42</v>
      </c>
      <c r="P295" s="158">
        <f>O295*H295</f>
        <v>0</v>
      </c>
      <c r="Q295" s="158">
        <v>0</v>
      </c>
      <c r="R295" s="158">
        <f>Q295*H295</f>
        <v>0</v>
      </c>
      <c r="S295" s="158">
        <v>0</v>
      </c>
      <c r="T295" s="159">
        <f>S295*H295</f>
        <v>0</v>
      </c>
      <c r="AR295" s="41" t="s">
        <v>108</v>
      </c>
      <c r="AT295" s="41" t="s">
        <v>306</v>
      </c>
      <c r="AU295" s="41" t="s">
        <v>86</v>
      </c>
      <c r="AY295" s="17" t="s">
        <v>304</v>
      </c>
      <c r="BE295" s="42">
        <f>IF(N295="základní",J295,0)</f>
        <v>0</v>
      </c>
      <c r="BF295" s="42">
        <f>IF(N295="snížená",J295,0)</f>
        <v>0</v>
      </c>
      <c r="BG295" s="42">
        <f>IF(N295="zákl. přenesená",J295,0)</f>
        <v>0</v>
      </c>
      <c r="BH295" s="42">
        <f>IF(N295="sníž. přenesená",J295,0)</f>
        <v>0</v>
      </c>
      <c r="BI295" s="42">
        <f>IF(N295="nulová",J295,0)</f>
        <v>0</v>
      </c>
      <c r="BJ295" s="17" t="s">
        <v>8</v>
      </c>
      <c r="BK295" s="42">
        <f>ROUND(I295*H295,0)</f>
        <v>0</v>
      </c>
      <c r="BL295" s="17" t="s">
        <v>108</v>
      </c>
      <c r="BM295" s="41" t="s">
        <v>529</v>
      </c>
    </row>
    <row r="296" spans="2:65" s="1" customFormat="1" ht="21.75" customHeight="1" x14ac:dyDescent="0.2">
      <c r="B296" s="24"/>
      <c r="C296" s="150" t="s">
        <v>530</v>
      </c>
      <c r="D296" s="150" t="s">
        <v>306</v>
      </c>
      <c r="E296" s="151" t="s">
        <v>531</v>
      </c>
      <c r="F296" s="152" t="s">
        <v>532</v>
      </c>
      <c r="G296" s="153" t="s">
        <v>416</v>
      </c>
      <c r="H296" s="154">
        <v>1.423</v>
      </c>
      <c r="I296" s="40"/>
      <c r="J296" s="155">
        <f>ROUND(I296*H296,0)</f>
        <v>0</v>
      </c>
      <c r="K296" s="152" t="s">
        <v>310</v>
      </c>
      <c r="L296" s="24"/>
      <c r="M296" s="156" t="s">
        <v>1</v>
      </c>
      <c r="N296" s="157" t="s">
        <v>42</v>
      </c>
      <c r="P296" s="158">
        <f>O296*H296</f>
        <v>0</v>
      </c>
      <c r="Q296" s="158">
        <v>1.0606207999999999</v>
      </c>
      <c r="R296" s="158">
        <f>Q296*H296</f>
        <v>1.5092633983999999</v>
      </c>
      <c r="S296" s="158">
        <v>0</v>
      </c>
      <c r="T296" s="159">
        <f>S296*H296</f>
        <v>0</v>
      </c>
      <c r="AR296" s="41" t="s">
        <v>108</v>
      </c>
      <c r="AT296" s="41" t="s">
        <v>306</v>
      </c>
      <c r="AU296" s="41" t="s">
        <v>86</v>
      </c>
      <c r="AY296" s="17" t="s">
        <v>304</v>
      </c>
      <c r="BE296" s="42">
        <f>IF(N296="základní",J296,0)</f>
        <v>0</v>
      </c>
      <c r="BF296" s="42">
        <f>IF(N296="snížená",J296,0)</f>
        <v>0</v>
      </c>
      <c r="BG296" s="42">
        <f>IF(N296="zákl. přenesená",J296,0)</f>
        <v>0</v>
      </c>
      <c r="BH296" s="42">
        <f>IF(N296="sníž. přenesená",J296,0)</f>
        <v>0</v>
      </c>
      <c r="BI296" s="42">
        <f>IF(N296="nulová",J296,0)</f>
        <v>0</v>
      </c>
      <c r="BJ296" s="17" t="s">
        <v>8</v>
      </c>
      <c r="BK296" s="42">
        <f>ROUND(I296*H296,0)</f>
        <v>0</v>
      </c>
      <c r="BL296" s="17" t="s">
        <v>108</v>
      </c>
      <c r="BM296" s="41" t="s">
        <v>533</v>
      </c>
    </row>
    <row r="297" spans="2:65" s="12" customFormat="1" x14ac:dyDescent="0.2">
      <c r="B297" s="160"/>
      <c r="D297" s="161" t="s">
        <v>327</v>
      </c>
      <c r="E297" s="43" t="s">
        <v>1</v>
      </c>
      <c r="F297" s="162" t="s">
        <v>534</v>
      </c>
      <c r="H297" s="163">
        <v>1.423</v>
      </c>
      <c r="L297" s="160"/>
      <c r="M297" s="164"/>
      <c r="T297" s="165"/>
      <c r="AT297" s="43" t="s">
        <v>327</v>
      </c>
      <c r="AU297" s="43" t="s">
        <v>86</v>
      </c>
      <c r="AV297" s="12" t="s">
        <v>86</v>
      </c>
      <c r="AW297" s="12" t="s">
        <v>33</v>
      </c>
      <c r="AX297" s="12" t="s">
        <v>77</v>
      </c>
      <c r="AY297" s="43" t="s">
        <v>304</v>
      </c>
    </row>
    <row r="298" spans="2:65" s="13" customFormat="1" x14ac:dyDescent="0.2">
      <c r="B298" s="166"/>
      <c r="D298" s="161" t="s">
        <v>327</v>
      </c>
      <c r="E298" s="44" t="s">
        <v>1</v>
      </c>
      <c r="F298" s="167" t="s">
        <v>535</v>
      </c>
      <c r="H298" s="168">
        <v>1.423</v>
      </c>
      <c r="L298" s="166"/>
      <c r="M298" s="169"/>
      <c r="T298" s="170"/>
      <c r="AT298" s="44" t="s">
        <v>327</v>
      </c>
      <c r="AU298" s="44" t="s">
        <v>86</v>
      </c>
      <c r="AV298" s="13" t="s">
        <v>315</v>
      </c>
      <c r="AW298" s="13" t="s">
        <v>33</v>
      </c>
      <c r="AX298" s="13" t="s">
        <v>8</v>
      </c>
      <c r="AY298" s="44" t="s">
        <v>304</v>
      </c>
    </row>
    <row r="299" spans="2:65" s="1" customFormat="1" ht="16.5" customHeight="1" x14ac:dyDescent="0.2">
      <c r="B299" s="24"/>
      <c r="C299" s="150" t="s">
        <v>536</v>
      </c>
      <c r="D299" s="150" t="s">
        <v>306</v>
      </c>
      <c r="E299" s="151" t="s">
        <v>537</v>
      </c>
      <c r="F299" s="152" t="s">
        <v>538</v>
      </c>
      <c r="G299" s="153" t="s">
        <v>416</v>
      </c>
      <c r="H299" s="154">
        <v>4.5229999999999997</v>
      </c>
      <c r="I299" s="40"/>
      <c r="J299" s="155">
        <f>ROUND(I299*H299,0)</f>
        <v>0</v>
      </c>
      <c r="K299" s="152" t="s">
        <v>310</v>
      </c>
      <c r="L299" s="24"/>
      <c r="M299" s="156" t="s">
        <v>1</v>
      </c>
      <c r="N299" s="157" t="s">
        <v>42</v>
      </c>
      <c r="P299" s="158">
        <f>O299*H299</f>
        <v>0</v>
      </c>
      <c r="Q299" s="158">
        <v>1.0627727796999999</v>
      </c>
      <c r="R299" s="158">
        <f>Q299*H299</f>
        <v>4.8069212825830991</v>
      </c>
      <c r="S299" s="158">
        <v>0</v>
      </c>
      <c r="T299" s="159">
        <f>S299*H299</f>
        <v>0</v>
      </c>
      <c r="AR299" s="41" t="s">
        <v>108</v>
      </c>
      <c r="AT299" s="41" t="s">
        <v>306</v>
      </c>
      <c r="AU299" s="41" t="s">
        <v>86</v>
      </c>
      <c r="AY299" s="17" t="s">
        <v>304</v>
      </c>
      <c r="BE299" s="42">
        <f>IF(N299="základní",J299,0)</f>
        <v>0</v>
      </c>
      <c r="BF299" s="42">
        <f>IF(N299="snížená",J299,0)</f>
        <v>0</v>
      </c>
      <c r="BG299" s="42">
        <f>IF(N299="zákl. přenesená",J299,0)</f>
        <v>0</v>
      </c>
      <c r="BH299" s="42">
        <f>IF(N299="sníž. přenesená",J299,0)</f>
        <v>0</v>
      </c>
      <c r="BI299" s="42">
        <f>IF(N299="nulová",J299,0)</f>
        <v>0</v>
      </c>
      <c r="BJ299" s="17" t="s">
        <v>8</v>
      </c>
      <c r="BK299" s="42">
        <f>ROUND(I299*H299,0)</f>
        <v>0</v>
      </c>
      <c r="BL299" s="17" t="s">
        <v>108</v>
      </c>
      <c r="BM299" s="41" t="s">
        <v>539</v>
      </c>
    </row>
    <row r="300" spans="2:65" s="12" customFormat="1" x14ac:dyDescent="0.2">
      <c r="B300" s="160"/>
      <c r="D300" s="161" t="s">
        <v>327</v>
      </c>
      <c r="E300" s="43" t="s">
        <v>1</v>
      </c>
      <c r="F300" s="162" t="s">
        <v>540</v>
      </c>
      <c r="H300" s="163">
        <v>2.964</v>
      </c>
      <c r="L300" s="160"/>
      <c r="M300" s="164"/>
      <c r="T300" s="165"/>
      <c r="AT300" s="43" t="s">
        <v>327</v>
      </c>
      <c r="AU300" s="43" t="s">
        <v>86</v>
      </c>
      <c r="AV300" s="12" t="s">
        <v>86</v>
      </c>
      <c r="AW300" s="12" t="s">
        <v>33</v>
      </c>
      <c r="AX300" s="12" t="s">
        <v>77</v>
      </c>
      <c r="AY300" s="43" t="s">
        <v>304</v>
      </c>
    </row>
    <row r="301" spans="2:65" s="12" customFormat="1" x14ac:dyDescent="0.2">
      <c r="B301" s="160"/>
      <c r="D301" s="161" t="s">
        <v>327</v>
      </c>
      <c r="E301" s="43" t="s">
        <v>1</v>
      </c>
      <c r="F301" s="162" t="s">
        <v>541</v>
      </c>
      <c r="H301" s="163">
        <v>0.49299999999999999</v>
      </c>
      <c r="L301" s="160"/>
      <c r="M301" s="164"/>
      <c r="T301" s="165"/>
      <c r="AT301" s="43" t="s">
        <v>327</v>
      </c>
      <c r="AU301" s="43" t="s">
        <v>86</v>
      </c>
      <c r="AV301" s="12" t="s">
        <v>86</v>
      </c>
      <c r="AW301" s="12" t="s">
        <v>33</v>
      </c>
      <c r="AX301" s="12" t="s">
        <v>77</v>
      </c>
      <c r="AY301" s="43" t="s">
        <v>304</v>
      </c>
    </row>
    <row r="302" spans="2:65" s="13" customFormat="1" x14ac:dyDescent="0.2">
      <c r="B302" s="166"/>
      <c r="D302" s="161" t="s">
        <v>327</v>
      </c>
      <c r="E302" s="44" t="s">
        <v>1</v>
      </c>
      <c r="F302" s="167" t="s">
        <v>542</v>
      </c>
      <c r="H302" s="168">
        <v>3.4569999999999999</v>
      </c>
      <c r="L302" s="166"/>
      <c r="M302" s="169"/>
      <c r="T302" s="170"/>
      <c r="AT302" s="44" t="s">
        <v>327</v>
      </c>
      <c r="AU302" s="44" t="s">
        <v>86</v>
      </c>
      <c r="AV302" s="13" t="s">
        <v>315</v>
      </c>
      <c r="AW302" s="13" t="s">
        <v>33</v>
      </c>
      <c r="AX302" s="13" t="s">
        <v>77</v>
      </c>
      <c r="AY302" s="44" t="s">
        <v>304</v>
      </c>
    </row>
    <row r="303" spans="2:65" s="12" customFormat="1" ht="22.5" x14ac:dyDescent="0.2">
      <c r="B303" s="160"/>
      <c r="D303" s="161" t="s">
        <v>327</v>
      </c>
      <c r="E303" s="43" t="s">
        <v>1</v>
      </c>
      <c r="F303" s="162" t="s">
        <v>543</v>
      </c>
      <c r="H303" s="163">
        <v>1.0660000000000001</v>
      </c>
      <c r="L303" s="160"/>
      <c r="M303" s="164"/>
      <c r="T303" s="165"/>
      <c r="AT303" s="43" t="s">
        <v>327</v>
      </c>
      <c r="AU303" s="43" t="s">
        <v>86</v>
      </c>
      <c r="AV303" s="12" t="s">
        <v>86</v>
      </c>
      <c r="AW303" s="12" t="s">
        <v>33</v>
      </c>
      <c r="AX303" s="12" t="s">
        <v>77</v>
      </c>
      <c r="AY303" s="43" t="s">
        <v>304</v>
      </c>
    </row>
    <row r="304" spans="2:65" s="13" customFormat="1" x14ac:dyDescent="0.2">
      <c r="B304" s="166"/>
      <c r="D304" s="161" t="s">
        <v>327</v>
      </c>
      <c r="E304" s="44" t="s">
        <v>1</v>
      </c>
      <c r="F304" s="167" t="s">
        <v>535</v>
      </c>
      <c r="H304" s="168">
        <v>1.0660000000000001</v>
      </c>
      <c r="L304" s="166"/>
      <c r="M304" s="169"/>
      <c r="T304" s="170"/>
      <c r="AT304" s="44" t="s">
        <v>327</v>
      </c>
      <c r="AU304" s="44" t="s">
        <v>86</v>
      </c>
      <c r="AV304" s="13" t="s">
        <v>315</v>
      </c>
      <c r="AW304" s="13" t="s">
        <v>33</v>
      </c>
      <c r="AX304" s="13" t="s">
        <v>77</v>
      </c>
      <c r="AY304" s="44" t="s">
        <v>304</v>
      </c>
    </row>
    <row r="305" spans="2:65" s="14" customFormat="1" x14ac:dyDescent="0.2">
      <c r="B305" s="171"/>
      <c r="D305" s="161" t="s">
        <v>327</v>
      </c>
      <c r="E305" s="45" t="s">
        <v>1</v>
      </c>
      <c r="F305" s="172" t="s">
        <v>380</v>
      </c>
      <c r="H305" s="173">
        <v>4.5229999999999997</v>
      </c>
      <c r="L305" s="171"/>
      <c r="M305" s="174"/>
      <c r="T305" s="175"/>
      <c r="AT305" s="45" t="s">
        <v>327</v>
      </c>
      <c r="AU305" s="45" t="s">
        <v>86</v>
      </c>
      <c r="AV305" s="14" t="s">
        <v>108</v>
      </c>
      <c r="AW305" s="14" t="s">
        <v>33</v>
      </c>
      <c r="AX305" s="14" t="s">
        <v>8</v>
      </c>
      <c r="AY305" s="45" t="s">
        <v>304</v>
      </c>
    </row>
    <row r="306" spans="2:65" s="1" customFormat="1" ht="16.5" customHeight="1" x14ac:dyDescent="0.2">
      <c r="B306" s="24"/>
      <c r="C306" s="150" t="s">
        <v>257</v>
      </c>
      <c r="D306" s="150" t="s">
        <v>306</v>
      </c>
      <c r="E306" s="151" t="s">
        <v>544</v>
      </c>
      <c r="F306" s="152" t="s">
        <v>545</v>
      </c>
      <c r="G306" s="153" t="s">
        <v>352</v>
      </c>
      <c r="H306" s="154">
        <v>65.343999999999994</v>
      </c>
      <c r="I306" s="40"/>
      <c r="J306" s="155">
        <f>ROUND(I306*H306,0)</f>
        <v>0</v>
      </c>
      <c r="K306" s="152" t="s">
        <v>310</v>
      </c>
      <c r="L306" s="24"/>
      <c r="M306" s="156" t="s">
        <v>1</v>
      </c>
      <c r="N306" s="157" t="s">
        <v>42</v>
      </c>
      <c r="P306" s="158">
        <f>O306*H306</f>
        <v>0</v>
      </c>
      <c r="Q306" s="158">
        <v>2.5018722040000001</v>
      </c>
      <c r="R306" s="158">
        <f>Q306*H306</f>
        <v>163.48233729817599</v>
      </c>
      <c r="S306" s="158">
        <v>0</v>
      </c>
      <c r="T306" s="159">
        <f>S306*H306</f>
        <v>0</v>
      </c>
      <c r="AR306" s="41" t="s">
        <v>108</v>
      </c>
      <c r="AT306" s="41" t="s">
        <v>306</v>
      </c>
      <c r="AU306" s="41" t="s">
        <v>86</v>
      </c>
      <c r="AY306" s="17" t="s">
        <v>304</v>
      </c>
      <c r="BE306" s="42">
        <f>IF(N306="základní",J306,0)</f>
        <v>0</v>
      </c>
      <c r="BF306" s="42">
        <f>IF(N306="snížená",J306,0)</f>
        <v>0</v>
      </c>
      <c r="BG306" s="42">
        <f>IF(N306="zákl. přenesená",J306,0)</f>
        <v>0</v>
      </c>
      <c r="BH306" s="42">
        <f>IF(N306="sníž. přenesená",J306,0)</f>
        <v>0</v>
      </c>
      <c r="BI306" s="42">
        <f>IF(N306="nulová",J306,0)</f>
        <v>0</v>
      </c>
      <c r="BJ306" s="17" t="s">
        <v>8</v>
      </c>
      <c r="BK306" s="42">
        <f>ROUND(I306*H306,0)</f>
        <v>0</v>
      </c>
      <c r="BL306" s="17" t="s">
        <v>108</v>
      </c>
      <c r="BM306" s="41" t="s">
        <v>546</v>
      </c>
    </row>
    <row r="307" spans="2:65" s="12" customFormat="1" x14ac:dyDescent="0.2">
      <c r="B307" s="160"/>
      <c r="D307" s="161" t="s">
        <v>327</v>
      </c>
      <c r="E307" s="43" t="s">
        <v>1</v>
      </c>
      <c r="F307" s="162" t="s">
        <v>362</v>
      </c>
      <c r="H307" s="163">
        <v>2.12</v>
      </c>
      <c r="L307" s="160"/>
      <c r="M307" s="164"/>
      <c r="T307" s="165"/>
      <c r="AT307" s="43" t="s">
        <v>327</v>
      </c>
      <c r="AU307" s="43" t="s">
        <v>86</v>
      </c>
      <c r="AV307" s="12" t="s">
        <v>86</v>
      </c>
      <c r="AW307" s="12" t="s">
        <v>33</v>
      </c>
      <c r="AX307" s="12" t="s">
        <v>77</v>
      </c>
      <c r="AY307" s="43" t="s">
        <v>304</v>
      </c>
    </row>
    <row r="308" spans="2:65" s="12" customFormat="1" x14ac:dyDescent="0.2">
      <c r="B308" s="160"/>
      <c r="D308" s="161" t="s">
        <v>327</v>
      </c>
      <c r="E308" s="43" t="s">
        <v>1</v>
      </c>
      <c r="F308" s="162" t="s">
        <v>363</v>
      </c>
      <c r="H308" s="163">
        <v>0.42699999999999999</v>
      </c>
      <c r="L308" s="160"/>
      <c r="M308" s="164"/>
      <c r="T308" s="165"/>
      <c r="AT308" s="43" t="s">
        <v>327</v>
      </c>
      <c r="AU308" s="43" t="s">
        <v>86</v>
      </c>
      <c r="AV308" s="12" t="s">
        <v>86</v>
      </c>
      <c r="AW308" s="12" t="s">
        <v>33</v>
      </c>
      <c r="AX308" s="12" t="s">
        <v>77</v>
      </c>
      <c r="AY308" s="43" t="s">
        <v>304</v>
      </c>
    </row>
    <row r="309" spans="2:65" s="12" customFormat="1" x14ac:dyDescent="0.2">
      <c r="B309" s="160"/>
      <c r="D309" s="161" t="s">
        <v>327</v>
      </c>
      <c r="E309" s="43" t="s">
        <v>1</v>
      </c>
      <c r="F309" s="162" t="s">
        <v>364</v>
      </c>
      <c r="H309" s="163">
        <v>0.26500000000000001</v>
      </c>
      <c r="L309" s="160"/>
      <c r="M309" s="164"/>
      <c r="T309" s="165"/>
      <c r="AT309" s="43" t="s">
        <v>327</v>
      </c>
      <c r="AU309" s="43" t="s">
        <v>86</v>
      </c>
      <c r="AV309" s="12" t="s">
        <v>86</v>
      </c>
      <c r="AW309" s="12" t="s">
        <v>33</v>
      </c>
      <c r="AX309" s="12" t="s">
        <v>77</v>
      </c>
      <c r="AY309" s="43" t="s">
        <v>304</v>
      </c>
    </row>
    <row r="310" spans="2:65" s="12" customFormat="1" ht="33.75" x14ac:dyDescent="0.2">
      <c r="B310" s="160"/>
      <c r="D310" s="161" t="s">
        <v>327</v>
      </c>
      <c r="E310" s="43" t="s">
        <v>1</v>
      </c>
      <c r="F310" s="162" t="s">
        <v>365</v>
      </c>
      <c r="H310" s="163">
        <v>10.802</v>
      </c>
      <c r="L310" s="160"/>
      <c r="M310" s="164"/>
      <c r="T310" s="165"/>
      <c r="AT310" s="43" t="s">
        <v>327</v>
      </c>
      <c r="AU310" s="43" t="s">
        <v>86</v>
      </c>
      <c r="AV310" s="12" t="s">
        <v>86</v>
      </c>
      <c r="AW310" s="12" t="s">
        <v>33</v>
      </c>
      <c r="AX310" s="12" t="s">
        <v>77</v>
      </c>
      <c r="AY310" s="43" t="s">
        <v>304</v>
      </c>
    </row>
    <row r="311" spans="2:65" s="12" customFormat="1" x14ac:dyDescent="0.2">
      <c r="B311" s="160"/>
      <c r="D311" s="161" t="s">
        <v>327</v>
      </c>
      <c r="E311" s="43" t="s">
        <v>1</v>
      </c>
      <c r="F311" s="162" t="s">
        <v>366</v>
      </c>
      <c r="H311" s="163">
        <v>15.465</v>
      </c>
      <c r="L311" s="160"/>
      <c r="M311" s="164"/>
      <c r="T311" s="165"/>
      <c r="AT311" s="43" t="s">
        <v>327</v>
      </c>
      <c r="AU311" s="43" t="s">
        <v>86</v>
      </c>
      <c r="AV311" s="12" t="s">
        <v>86</v>
      </c>
      <c r="AW311" s="12" t="s">
        <v>33</v>
      </c>
      <c r="AX311" s="12" t="s">
        <v>77</v>
      </c>
      <c r="AY311" s="43" t="s">
        <v>304</v>
      </c>
    </row>
    <row r="312" spans="2:65" s="12" customFormat="1" x14ac:dyDescent="0.2">
      <c r="B312" s="160"/>
      <c r="D312" s="161" t="s">
        <v>327</v>
      </c>
      <c r="E312" s="43" t="s">
        <v>1</v>
      </c>
      <c r="F312" s="162" t="s">
        <v>367</v>
      </c>
      <c r="H312" s="163">
        <v>0.39</v>
      </c>
      <c r="L312" s="160"/>
      <c r="M312" s="164"/>
      <c r="T312" s="165"/>
      <c r="AT312" s="43" t="s">
        <v>327</v>
      </c>
      <c r="AU312" s="43" t="s">
        <v>86</v>
      </c>
      <c r="AV312" s="12" t="s">
        <v>86</v>
      </c>
      <c r="AW312" s="12" t="s">
        <v>33</v>
      </c>
      <c r="AX312" s="12" t="s">
        <v>77</v>
      </c>
      <c r="AY312" s="43" t="s">
        <v>304</v>
      </c>
    </row>
    <row r="313" spans="2:65" s="12" customFormat="1" x14ac:dyDescent="0.2">
      <c r="B313" s="160"/>
      <c r="D313" s="161" t="s">
        <v>327</v>
      </c>
      <c r="E313" s="43" t="s">
        <v>1</v>
      </c>
      <c r="F313" s="162" t="s">
        <v>368</v>
      </c>
      <c r="H313" s="163">
        <v>0.441</v>
      </c>
      <c r="L313" s="160"/>
      <c r="M313" s="164"/>
      <c r="T313" s="165"/>
      <c r="AT313" s="43" t="s">
        <v>327</v>
      </c>
      <c r="AU313" s="43" t="s">
        <v>86</v>
      </c>
      <c r="AV313" s="12" t="s">
        <v>86</v>
      </c>
      <c r="AW313" s="12" t="s">
        <v>33</v>
      </c>
      <c r="AX313" s="12" t="s">
        <v>77</v>
      </c>
      <c r="AY313" s="43" t="s">
        <v>304</v>
      </c>
    </row>
    <row r="314" spans="2:65" s="12" customFormat="1" x14ac:dyDescent="0.2">
      <c r="B314" s="160"/>
      <c r="D314" s="161" t="s">
        <v>327</v>
      </c>
      <c r="E314" s="43" t="s">
        <v>1</v>
      </c>
      <c r="F314" s="162" t="s">
        <v>369</v>
      </c>
      <c r="H314" s="163">
        <v>2.306</v>
      </c>
      <c r="L314" s="160"/>
      <c r="M314" s="164"/>
      <c r="T314" s="165"/>
      <c r="AT314" s="43" t="s">
        <v>327</v>
      </c>
      <c r="AU314" s="43" t="s">
        <v>86</v>
      </c>
      <c r="AV314" s="12" t="s">
        <v>86</v>
      </c>
      <c r="AW314" s="12" t="s">
        <v>33</v>
      </c>
      <c r="AX314" s="12" t="s">
        <v>77</v>
      </c>
      <c r="AY314" s="43" t="s">
        <v>304</v>
      </c>
    </row>
    <row r="315" spans="2:65" s="12" customFormat="1" x14ac:dyDescent="0.2">
      <c r="B315" s="160"/>
      <c r="D315" s="161" t="s">
        <v>327</v>
      </c>
      <c r="E315" s="43" t="s">
        <v>1</v>
      </c>
      <c r="F315" s="162" t="s">
        <v>370</v>
      </c>
      <c r="H315" s="163">
        <v>0.88700000000000001</v>
      </c>
      <c r="L315" s="160"/>
      <c r="M315" s="164"/>
      <c r="T315" s="165"/>
      <c r="AT315" s="43" t="s">
        <v>327</v>
      </c>
      <c r="AU315" s="43" t="s">
        <v>86</v>
      </c>
      <c r="AV315" s="12" t="s">
        <v>86</v>
      </c>
      <c r="AW315" s="12" t="s">
        <v>33</v>
      </c>
      <c r="AX315" s="12" t="s">
        <v>77</v>
      </c>
      <c r="AY315" s="43" t="s">
        <v>304</v>
      </c>
    </row>
    <row r="316" spans="2:65" s="12" customFormat="1" x14ac:dyDescent="0.2">
      <c r="B316" s="160"/>
      <c r="D316" s="161" t="s">
        <v>327</v>
      </c>
      <c r="E316" s="43" t="s">
        <v>1</v>
      </c>
      <c r="F316" s="162" t="s">
        <v>371</v>
      </c>
      <c r="H316" s="163">
        <v>0.80400000000000005</v>
      </c>
      <c r="L316" s="160"/>
      <c r="M316" s="164"/>
      <c r="T316" s="165"/>
      <c r="AT316" s="43" t="s">
        <v>327</v>
      </c>
      <c r="AU316" s="43" t="s">
        <v>86</v>
      </c>
      <c r="AV316" s="12" t="s">
        <v>86</v>
      </c>
      <c r="AW316" s="12" t="s">
        <v>33</v>
      </c>
      <c r="AX316" s="12" t="s">
        <v>77</v>
      </c>
      <c r="AY316" s="43" t="s">
        <v>304</v>
      </c>
    </row>
    <row r="317" spans="2:65" s="12" customFormat="1" x14ac:dyDescent="0.2">
      <c r="B317" s="160"/>
      <c r="D317" s="161" t="s">
        <v>327</v>
      </c>
      <c r="E317" s="43" t="s">
        <v>1</v>
      </c>
      <c r="F317" s="162" t="s">
        <v>372</v>
      </c>
      <c r="H317" s="163">
        <v>0.56000000000000005</v>
      </c>
      <c r="L317" s="160"/>
      <c r="M317" s="164"/>
      <c r="T317" s="165"/>
      <c r="AT317" s="43" t="s">
        <v>327</v>
      </c>
      <c r="AU317" s="43" t="s">
        <v>86</v>
      </c>
      <c r="AV317" s="12" t="s">
        <v>86</v>
      </c>
      <c r="AW317" s="12" t="s">
        <v>33</v>
      </c>
      <c r="AX317" s="12" t="s">
        <v>77</v>
      </c>
      <c r="AY317" s="43" t="s">
        <v>304</v>
      </c>
    </row>
    <row r="318" spans="2:65" s="12" customFormat="1" x14ac:dyDescent="0.2">
      <c r="B318" s="160"/>
      <c r="D318" s="161" t="s">
        <v>327</v>
      </c>
      <c r="E318" s="43" t="s">
        <v>1</v>
      </c>
      <c r="F318" s="162" t="s">
        <v>373</v>
      </c>
      <c r="H318" s="163">
        <v>0.161</v>
      </c>
      <c r="L318" s="160"/>
      <c r="M318" s="164"/>
      <c r="T318" s="165"/>
      <c r="AT318" s="43" t="s">
        <v>327</v>
      </c>
      <c r="AU318" s="43" t="s">
        <v>86</v>
      </c>
      <c r="AV318" s="12" t="s">
        <v>86</v>
      </c>
      <c r="AW318" s="12" t="s">
        <v>33</v>
      </c>
      <c r="AX318" s="12" t="s">
        <v>77</v>
      </c>
      <c r="AY318" s="43" t="s">
        <v>304</v>
      </c>
    </row>
    <row r="319" spans="2:65" s="12" customFormat="1" x14ac:dyDescent="0.2">
      <c r="B319" s="160"/>
      <c r="D319" s="161" t="s">
        <v>327</v>
      </c>
      <c r="E319" s="43" t="s">
        <v>1</v>
      </c>
      <c r="F319" s="162" t="s">
        <v>374</v>
      </c>
      <c r="H319" s="163">
        <v>1.48</v>
      </c>
      <c r="L319" s="160"/>
      <c r="M319" s="164"/>
      <c r="T319" s="165"/>
      <c r="AT319" s="43" t="s">
        <v>327</v>
      </c>
      <c r="AU319" s="43" t="s">
        <v>86</v>
      </c>
      <c r="AV319" s="12" t="s">
        <v>86</v>
      </c>
      <c r="AW319" s="12" t="s">
        <v>33</v>
      </c>
      <c r="AX319" s="12" t="s">
        <v>77</v>
      </c>
      <c r="AY319" s="43" t="s">
        <v>304</v>
      </c>
    </row>
    <row r="320" spans="2:65" s="12" customFormat="1" x14ac:dyDescent="0.2">
      <c r="B320" s="160"/>
      <c r="D320" s="161" t="s">
        <v>327</v>
      </c>
      <c r="E320" s="43" t="s">
        <v>1</v>
      </c>
      <c r="F320" s="162" t="s">
        <v>375</v>
      </c>
      <c r="H320" s="163">
        <v>0.998</v>
      </c>
      <c r="L320" s="160"/>
      <c r="M320" s="164"/>
      <c r="T320" s="165"/>
      <c r="AT320" s="43" t="s">
        <v>327</v>
      </c>
      <c r="AU320" s="43" t="s">
        <v>86</v>
      </c>
      <c r="AV320" s="12" t="s">
        <v>86</v>
      </c>
      <c r="AW320" s="12" t="s">
        <v>33</v>
      </c>
      <c r="AX320" s="12" t="s">
        <v>77</v>
      </c>
      <c r="AY320" s="43" t="s">
        <v>304</v>
      </c>
    </row>
    <row r="321" spans="2:65" s="12" customFormat="1" x14ac:dyDescent="0.2">
      <c r="B321" s="160"/>
      <c r="D321" s="161" t="s">
        <v>327</v>
      </c>
      <c r="E321" s="43" t="s">
        <v>1</v>
      </c>
      <c r="F321" s="162" t="s">
        <v>376</v>
      </c>
      <c r="H321" s="163">
        <v>2.5289999999999999</v>
      </c>
      <c r="L321" s="160"/>
      <c r="M321" s="164"/>
      <c r="T321" s="165"/>
      <c r="AT321" s="43" t="s">
        <v>327</v>
      </c>
      <c r="AU321" s="43" t="s">
        <v>86</v>
      </c>
      <c r="AV321" s="12" t="s">
        <v>86</v>
      </c>
      <c r="AW321" s="12" t="s">
        <v>33</v>
      </c>
      <c r="AX321" s="12" t="s">
        <v>77</v>
      </c>
      <c r="AY321" s="43" t="s">
        <v>304</v>
      </c>
    </row>
    <row r="322" spans="2:65" s="12" customFormat="1" x14ac:dyDescent="0.2">
      <c r="B322" s="160"/>
      <c r="D322" s="161" t="s">
        <v>327</v>
      </c>
      <c r="E322" s="43" t="s">
        <v>1</v>
      </c>
      <c r="F322" s="162" t="s">
        <v>377</v>
      </c>
      <c r="H322" s="163">
        <v>4.5019999999999998</v>
      </c>
      <c r="L322" s="160"/>
      <c r="M322" s="164"/>
      <c r="T322" s="165"/>
      <c r="AT322" s="43" t="s">
        <v>327</v>
      </c>
      <c r="AU322" s="43" t="s">
        <v>86</v>
      </c>
      <c r="AV322" s="12" t="s">
        <v>86</v>
      </c>
      <c r="AW322" s="12" t="s">
        <v>33</v>
      </c>
      <c r="AX322" s="12" t="s">
        <v>77</v>
      </c>
      <c r="AY322" s="43" t="s">
        <v>304</v>
      </c>
    </row>
    <row r="323" spans="2:65" s="13" customFormat="1" x14ac:dyDescent="0.2">
      <c r="B323" s="166"/>
      <c r="D323" s="161" t="s">
        <v>327</v>
      </c>
      <c r="E323" s="44" t="s">
        <v>1</v>
      </c>
      <c r="F323" s="167" t="s">
        <v>335</v>
      </c>
      <c r="H323" s="168">
        <v>44.137</v>
      </c>
      <c r="L323" s="166"/>
      <c r="M323" s="169"/>
      <c r="T323" s="170"/>
      <c r="AT323" s="44" t="s">
        <v>327</v>
      </c>
      <c r="AU323" s="44" t="s">
        <v>86</v>
      </c>
      <c r="AV323" s="13" t="s">
        <v>315</v>
      </c>
      <c r="AW323" s="13" t="s">
        <v>33</v>
      </c>
      <c r="AX323" s="13" t="s">
        <v>77</v>
      </c>
      <c r="AY323" s="44" t="s">
        <v>304</v>
      </c>
    </row>
    <row r="324" spans="2:65" s="12" customFormat="1" ht="22.5" x14ac:dyDescent="0.2">
      <c r="B324" s="160"/>
      <c r="D324" s="161" t="s">
        <v>327</v>
      </c>
      <c r="E324" s="43" t="s">
        <v>1</v>
      </c>
      <c r="F324" s="162" t="s">
        <v>378</v>
      </c>
      <c r="H324" s="163">
        <v>13.013</v>
      </c>
      <c r="L324" s="160"/>
      <c r="M324" s="164"/>
      <c r="T324" s="165"/>
      <c r="AT324" s="43" t="s">
        <v>327</v>
      </c>
      <c r="AU324" s="43" t="s">
        <v>86</v>
      </c>
      <c r="AV324" s="12" t="s">
        <v>86</v>
      </c>
      <c r="AW324" s="12" t="s">
        <v>33</v>
      </c>
      <c r="AX324" s="12" t="s">
        <v>77</v>
      </c>
      <c r="AY324" s="43" t="s">
        <v>304</v>
      </c>
    </row>
    <row r="325" spans="2:65" s="12" customFormat="1" x14ac:dyDescent="0.2">
      <c r="B325" s="160"/>
      <c r="D325" s="161" t="s">
        <v>327</v>
      </c>
      <c r="E325" s="43" t="s">
        <v>1</v>
      </c>
      <c r="F325" s="162" t="s">
        <v>379</v>
      </c>
      <c r="H325" s="163">
        <v>8.1940000000000008</v>
      </c>
      <c r="L325" s="160"/>
      <c r="M325" s="164"/>
      <c r="T325" s="165"/>
      <c r="AT325" s="43" t="s">
        <v>327</v>
      </c>
      <c r="AU325" s="43" t="s">
        <v>86</v>
      </c>
      <c r="AV325" s="12" t="s">
        <v>86</v>
      </c>
      <c r="AW325" s="12" t="s">
        <v>33</v>
      </c>
      <c r="AX325" s="12" t="s">
        <v>77</v>
      </c>
      <c r="AY325" s="43" t="s">
        <v>304</v>
      </c>
    </row>
    <row r="326" spans="2:65" s="13" customFormat="1" x14ac:dyDescent="0.2">
      <c r="B326" s="166"/>
      <c r="D326" s="161" t="s">
        <v>327</v>
      </c>
      <c r="E326" s="44" t="s">
        <v>1</v>
      </c>
      <c r="F326" s="167" t="s">
        <v>335</v>
      </c>
      <c r="H326" s="168">
        <v>21.207000000000001</v>
      </c>
      <c r="L326" s="166"/>
      <c r="M326" s="169"/>
      <c r="T326" s="170"/>
      <c r="AT326" s="44" t="s">
        <v>327</v>
      </c>
      <c r="AU326" s="44" t="s">
        <v>86</v>
      </c>
      <c r="AV326" s="13" t="s">
        <v>315</v>
      </c>
      <c r="AW326" s="13" t="s">
        <v>33</v>
      </c>
      <c r="AX326" s="13" t="s">
        <v>77</v>
      </c>
      <c r="AY326" s="44" t="s">
        <v>304</v>
      </c>
    </row>
    <row r="327" spans="2:65" s="14" customFormat="1" x14ac:dyDescent="0.2">
      <c r="B327" s="171"/>
      <c r="D327" s="161" t="s">
        <v>327</v>
      </c>
      <c r="E327" s="45" t="s">
        <v>1</v>
      </c>
      <c r="F327" s="172" t="s">
        <v>380</v>
      </c>
      <c r="H327" s="173">
        <v>65.343999999999994</v>
      </c>
      <c r="L327" s="171"/>
      <c r="M327" s="174"/>
      <c r="T327" s="175"/>
      <c r="AT327" s="45" t="s">
        <v>327</v>
      </c>
      <c r="AU327" s="45" t="s">
        <v>86</v>
      </c>
      <c r="AV327" s="14" t="s">
        <v>108</v>
      </c>
      <c r="AW327" s="14" t="s">
        <v>33</v>
      </c>
      <c r="AX327" s="14" t="s">
        <v>8</v>
      </c>
      <c r="AY327" s="45" t="s">
        <v>304</v>
      </c>
    </row>
    <row r="328" spans="2:65" s="1" customFormat="1" ht="16.5" customHeight="1" x14ac:dyDescent="0.2">
      <c r="B328" s="24"/>
      <c r="C328" s="150" t="s">
        <v>547</v>
      </c>
      <c r="D328" s="150" t="s">
        <v>306</v>
      </c>
      <c r="E328" s="151" t="s">
        <v>548</v>
      </c>
      <c r="F328" s="152" t="s">
        <v>549</v>
      </c>
      <c r="G328" s="153" t="s">
        <v>325</v>
      </c>
      <c r="H328" s="154">
        <v>118.053</v>
      </c>
      <c r="I328" s="40"/>
      <c r="J328" s="155">
        <f>ROUND(I328*H328,0)</f>
        <v>0</v>
      </c>
      <c r="K328" s="152" t="s">
        <v>310</v>
      </c>
      <c r="L328" s="24"/>
      <c r="M328" s="156" t="s">
        <v>1</v>
      </c>
      <c r="N328" s="157" t="s">
        <v>42</v>
      </c>
      <c r="P328" s="158">
        <f>O328*H328</f>
        <v>0</v>
      </c>
      <c r="Q328" s="158">
        <v>2.6919000000000001E-3</v>
      </c>
      <c r="R328" s="158">
        <f>Q328*H328</f>
        <v>0.3177868707</v>
      </c>
      <c r="S328" s="158">
        <v>0</v>
      </c>
      <c r="T328" s="159">
        <f>S328*H328</f>
        <v>0</v>
      </c>
      <c r="AR328" s="41" t="s">
        <v>108</v>
      </c>
      <c r="AT328" s="41" t="s">
        <v>306</v>
      </c>
      <c r="AU328" s="41" t="s">
        <v>86</v>
      </c>
      <c r="AY328" s="17" t="s">
        <v>304</v>
      </c>
      <c r="BE328" s="42">
        <f>IF(N328="základní",J328,0)</f>
        <v>0</v>
      </c>
      <c r="BF328" s="42">
        <f>IF(N328="snížená",J328,0)</f>
        <v>0</v>
      </c>
      <c r="BG328" s="42">
        <f>IF(N328="zákl. přenesená",J328,0)</f>
        <v>0</v>
      </c>
      <c r="BH328" s="42">
        <f>IF(N328="sníž. přenesená",J328,0)</f>
        <v>0</v>
      </c>
      <c r="BI328" s="42">
        <f>IF(N328="nulová",J328,0)</f>
        <v>0</v>
      </c>
      <c r="BJ328" s="17" t="s">
        <v>8</v>
      </c>
      <c r="BK328" s="42">
        <f>ROUND(I328*H328,0)</f>
        <v>0</v>
      </c>
      <c r="BL328" s="17" t="s">
        <v>108</v>
      </c>
      <c r="BM328" s="41" t="s">
        <v>550</v>
      </c>
    </row>
    <row r="329" spans="2:65" s="12" customFormat="1" x14ac:dyDescent="0.2">
      <c r="B329" s="160"/>
      <c r="D329" s="161" t="s">
        <v>327</v>
      </c>
      <c r="E329" s="43" t="s">
        <v>1</v>
      </c>
      <c r="F329" s="162" t="s">
        <v>551</v>
      </c>
      <c r="H329" s="163">
        <v>4.6500000000000004</v>
      </c>
      <c r="L329" s="160"/>
      <c r="M329" s="164"/>
      <c r="T329" s="165"/>
      <c r="AT329" s="43" t="s">
        <v>327</v>
      </c>
      <c r="AU329" s="43" t="s">
        <v>86</v>
      </c>
      <c r="AV329" s="12" t="s">
        <v>86</v>
      </c>
      <c r="AW329" s="12" t="s">
        <v>33</v>
      </c>
      <c r="AX329" s="12" t="s">
        <v>77</v>
      </c>
      <c r="AY329" s="43" t="s">
        <v>304</v>
      </c>
    </row>
    <row r="330" spans="2:65" s="12" customFormat="1" x14ac:dyDescent="0.2">
      <c r="B330" s="160"/>
      <c r="D330" s="161" t="s">
        <v>327</v>
      </c>
      <c r="E330" s="43" t="s">
        <v>1</v>
      </c>
      <c r="F330" s="162" t="s">
        <v>552</v>
      </c>
      <c r="H330" s="163">
        <v>1.837</v>
      </c>
      <c r="L330" s="160"/>
      <c r="M330" s="164"/>
      <c r="T330" s="165"/>
      <c r="AT330" s="43" t="s">
        <v>327</v>
      </c>
      <c r="AU330" s="43" t="s">
        <v>86</v>
      </c>
      <c r="AV330" s="12" t="s">
        <v>86</v>
      </c>
      <c r="AW330" s="12" t="s">
        <v>33</v>
      </c>
      <c r="AX330" s="12" t="s">
        <v>77</v>
      </c>
      <c r="AY330" s="43" t="s">
        <v>304</v>
      </c>
    </row>
    <row r="331" spans="2:65" s="12" customFormat="1" x14ac:dyDescent="0.2">
      <c r="B331" s="160"/>
      <c r="D331" s="161" t="s">
        <v>327</v>
      </c>
      <c r="E331" s="43" t="s">
        <v>1</v>
      </c>
      <c r="F331" s="162" t="s">
        <v>553</v>
      </c>
      <c r="H331" s="163">
        <v>0.69</v>
      </c>
      <c r="L331" s="160"/>
      <c r="M331" s="164"/>
      <c r="T331" s="165"/>
      <c r="AT331" s="43" t="s">
        <v>327</v>
      </c>
      <c r="AU331" s="43" t="s">
        <v>86</v>
      </c>
      <c r="AV331" s="12" t="s">
        <v>86</v>
      </c>
      <c r="AW331" s="12" t="s">
        <v>33</v>
      </c>
      <c r="AX331" s="12" t="s">
        <v>77</v>
      </c>
      <c r="AY331" s="43" t="s">
        <v>304</v>
      </c>
    </row>
    <row r="332" spans="2:65" s="12" customFormat="1" ht="22.5" x14ac:dyDescent="0.2">
      <c r="B332" s="160"/>
      <c r="D332" s="161" t="s">
        <v>327</v>
      </c>
      <c r="E332" s="43" t="s">
        <v>1</v>
      </c>
      <c r="F332" s="162" t="s">
        <v>554</v>
      </c>
      <c r="H332" s="163">
        <v>19.640999999999998</v>
      </c>
      <c r="L332" s="160"/>
      <c r="M332" s="164"/>
      <c r="T332" s="165"/>
      <c r="AT332" s="43" t="s">
        <v>327</v>
      </c>
      <c r="AU332" s="43" t="s">
        <v>86</v>
      </c>
      <c r="AV332" s="12" t="s">
        <v>86</v>
      </c>
      <c r="AW332" s="12" t="s">
        <v>33</v>
      </c>
      <c r="AX332" s="12" t="s">
        <v>77</v>
      </c>
      <c r="AY332" s="43" t="s">
        <v>304</v>
      </c>
    </row>
    <row r="333" spans="2:65" s="12" customFormat="1" x14ac:dyDescent="0.2">
      <c r="B333" s="160"/>
      <c r="D333" s="161" t="s">
        <v>327</v>
      </c>
      <c r="E333" s="43" t="s">
        <v>1</v>
      </c>
      <c r="F333" s="162" t="s">
        <v>555</v>
      </c>
      <c r="H333" s="163">
        <v>30.928999999999998</v>
      </c>
      <c r="L333" s="160"/>
      <c r="M333" s="164"/>
      <c r="T333" s="165"/>
      <c r="AT333" s="43" t="s">
        <v>327</v>
      </c>
      <c r="AU333" s="43" t="s">
        <v>86</v>
      </c>
      <c r="AV333" s="12" t="s">
        <v>86</v>
      </c>
      <c r="AW333" s="12" t="s">
        <v>33</v>
      </c>
      <c r="AX333" s="12" t="s">
        <v>77</v>
      </c>
      <c r="AY333" s="43" t="s">
        <v>304</v>
      </c>
    </row>
    <row r="334" spans="2:65" s="12" customFormat="1" x14ac:dyDescent="0.2">
      <c r="B334" s="160"/>
      <c r="D334" s="161" t="s">
        <v>327</v>
      </c>
      <c r="E334" s="43" t="s">
        <v>1</v>
      </c>
      <c r="F334" s="162" t="s">
        <v>556</v>
      </c>
      <c r="H334" s="163">
        <v>0.65</v>
      </c>
      <c r="L334" s="160"/>
      <c r="M334" s="164"/>
      <c r="T334" s="165"/>
      <c r="AT334" s="43" t="s">
        <v>327</v>
      </c>
      <c r="AU334" s="43" t="s">
        <v>86</v>
      </c>
      <c r="AV334" s="12" t="s">
        <v>86</v>
      </c>
      <c r="AW334" s="12" t="s">
        <v>33</v>
      </c>
      <c r="AX334" s="12" t="s">
        <v>77</v>
      </c>
      <c r="AY334" s="43" t="s">
        <v>304</v>
      </c>
    </row>
    <row r="335" spans="2:65" s="12" customFormat="1" x14ac:dyDescent="0.2">
      <c r="B335" s="160"/>
      <c r="D335" s="161" t="s">
        <v>327</v>
      </c>
      <c r="E335" s="43" t="s">
        <v>1</v>
      </c>
      <c r="F335" s="162" t="s">
        <v>557</v>
      </c>
      <c r="H335" s="163">
        <v>1.103</v>
      </c>
      <c r="L335" s="160"/>
      <c r="M335" s="164"/>
      <c r="T335" s="165"/>
      <c r="AT335" s="43" t="s">
        <v>327</v>
      </c>
      <c r="AU335" s="43" t="s">
        <v>86</v>
      </c>
      <c r="AV335" s="12" t="s">
        <v>86</v>
      </c>
      <c r="AW335" s="12" t="s">
        <v>33</v>
      </c>
      <c r="AX335" s="12" t="s">
        <v>77</v>
      </c>
      <c r="AY335" s="43" t="s">
        <v>304</v>
      </c>
    </row>
    <row r="336" spans="2:65" s="12" customFormat="1" x14ac:dyDescent="0.2">
      <c r="B336" s="160"/>
      <c r="D336" s="161" t="s">
        <v>327</v>
      </c>
      <c r="E336" s="43" t="s">
        <v>1</v>
      </c>
      <c r="F336" s="162" t="s">
        <v>558</v>
      </c>
      <c r="H336" s="163">
        <v>9.2260000000000009</v>
      </c>
      <c r="L336" s="160"/>
      <c r="M336" s="164"/>
      <c r="T336" s="165"/>
      <c r="AT336" s="43" t="s">
        <v>327</v>
      </c>
      <c r="AU336" s="43" t="s">
        <v>86</v>
      </c>
      <c r="AV336" s="12" t="s">
        <v>86</v>
      </c>
      <c r="AW336" s="12" t="s">
        <v>33</v>
      </c>
      <c r="AX336" s="12" t="s">
        <v>77</v>
      </c>
      <c r="AY336" s="43" t="s">
        <v>304</v>
      </c>
    </row>
    <row r="337" spans="2:65" s="12" customFormat="1" x14ac:dyDescent="0.2">
      <c r="B337" s="160"/>
      <c r="D337" s="161" t="s">
        <v>327</v>
      </c>
      <c r="E337" s="43" t="s">
        <v>1</v>
      </c>
      <c r="F337" s="162" t="s">
        <v>559</v>
      </c>
      <c r="H337" s="163">
        <v>1.774</v>
      </c>
      <c r="L337" s="160"/>
      <c r="M337" s="164"/>
      <c r="T337" s="165"/>
      <c r="AT337" s="43" t="s">
        <v>327</v>
      </c>
      <c r="AU337" s="43" t="s">
        <v>86</v>
      </c>
      <c r="AV337" s="12" t="s">
        <v>86</v>
      </c>
      <c r="AW337" s="12" t="s">
        <v>33</v>
      </c>
      <c r="AX337" s="12" t="s">
        <v>77</v>
      </c>
      <c r="AY337" s="43" t="s">
        <v>304</v>
      </c>
    </row>
    <row r="338" spans="2:65" s="12" customFormat="1" x14ac:dyDescent="0.2">
      <c r="B338" s="160"/>
      <c r="D338" s="161" t="s">
        <v>327</v>
      </c>
      <c r="E338" s="43" t="s">
        <v>1</v>
      </c>
      <c r="F338" s="162" t="s">
        <v>560</v>
      </c>
      <c r="H338" s="163">
        <v>4.0179999999999998</v>
      </c>
      <c r="L338" s="160"/>
      <c r="M338" s="164"/>
      <c r="T338" s="165"/>
      <c r="AT338" s="43" t="s">
        <v>327</v>
      </c>
      <c r="AU338" s="43" t="s">
        <v>86</v>
      </c>
      <c r="AV338" s="12" t="s">
        <v>86</v>
      </c>
      <c r="AW338" s="12" t="s">
        <v>33</v>
      </c>
      <c r="AX338" s="12" t="s">
        <v>77</v>
      </c>
      <c r="AY338" s="43" t="s">
        <v>304</v>
      </c>
    </row>
    <row r="339" spans="2:65" s="12" customFormat="1" x14ac:dyDescent="0.2">
      <c r="B339" s="160"/>
      <c r="D339" s="161" t="s">
        <v>327</v>
      </c>
      <c r="E339" s="43" t="s">
        <v>1</v>
      </c>
      <c r="F339" s="162" t="s">
        <v>561</v>
      </c>
      <c r="H339" s="163">
        <v>2.1</v>
      </c>
      <c r="L339" s="160"/>
      <c r="M339" s="164"/>
      <c r="T339" s="165"/>
      <c r="AT339" s="43" t="s">
        <v>327</v>
      </c>
      <c r="AU339" s="43" t="s">
        <v>86</v>
      </c>
      <c r="AV339" s="12" t="s">
        <v>86</v>
      </c>
      <c r="AW339" s="12" t="s">
        <v>33</v>
      </c>
      <c r="AX339" s="12" t="s">
        <v>77</v>
      </c>
      <c r="AY339" s="43" t="s">
        <v>304</v>
      </c>
    </row>
    <row r="340" spans="2:65" s="12" customFormat="1" x14ac:dyDescent="0.2">
      <c r="B340" s="160"/>
      <c r="D340" s="161" t="s">
        <v>327</v>
      </c>
      <c r="E340" s="43" t="s">
        <v>1</v>
      </c>
      <c r="F340" s="162" t="s">
        <v>562</v>
      </c>
      <c r="H340" s="163">
        <v>0.92100000000000004</v>
      </c>
      <c r="L340" s="160"/>
      <c r="M340" s="164"/>
      <c r="T340" s="165"/>
      <c r="AT340" s="43" t="s">
        <v>327</v>
      </c>
      <c r="AU340" s="43" t="s">
        <v>86</v>
      </c>
      <c r="AV340" s="12" t="s">
        <v>86</v>
      </c>
      <c r="AW340" s="12" t="s">
        <v>33</v>
      </c>
      <c r="AX340" s="12" t="s">
        <v>77</v>
      </c>
      <c r="AY340" s="43" t="s">
        <v>304</v>
      </c>
    </row>
    <row r="341" spans="2:65" s="12" customFormat="1" x14ac:dyDescent="0.2">
      <c r="B341" s="160"/>
      <c r="D341" s="161" t="s">
        <v>327</v>
      </c>
      <c r="E341" s="43" t="s">
        <v>1</v>
      </c>
      <c r="F341" s="162" t="s">
        <v>563</v>
      </c>
      <c r="H341" s="163">
        <v>9</v>
      </c>
      <c r="L341" s="160"/>
      <c r="M341" s="164"/>
      <c r="T341" s="165"/>
      <c r="AT341" s="43" t="s">
        <v>327</v>
      </c>
      <c r="AU341" s="43" t="s">
        <v>86</v>
      </c>
      <c r="AV341" s="12" t="s">
        <v>86</v>
      </c>
      <c r="AW341" s="12" t="s">
        <v>33</v>
      </c>
      <c r="AX341" s="12" t="s">
        <v>77</v>
      </c>
      <c r="AY341" s="43" t="s">
        <v>304</v>
      </c>
    </row>
    <row r="342" spans="2:65" s="12" customFormat="1" x14ac:dyDescent="0.2">
      <c r="B342" s="160"/>
      <c r="D342" s="161" t="s">
        <v>327</v>
      </c>
      <c r="E342" s="43" t="s">
        <v>1</v>
      </c>
      <c r="F342" s="162" t="s">
        <v>564</v>
      </c>
      <c r="H342" s="163">
        <v>2.6829999999999998</v>
      </c>
      <c r="L342" s="160"/>
      <c r="M342" s="164"/>
      <c r="T342" s="165"/>
      <c r="AT342" s="43" t="s">
        <v>327</v>
      </c>
      <c r="AU342" s="43" t="s">
        <v>86</v>
      </c>
      <c r="AV342" s="12" t="s">
        <v>86</v>
      </c>
      <c r="AW342" s="12" t="s">
        <v>33</v>
      </c>
      <c r="AX342" s="12" t="s">
        <v>77</v>
      </c>
      <c r="AY342" s="43" t="s">
        <v>304</v>
      </c>
    </row>
    <row r="343" spans="2:65" s="12" customFormat="1" x14ac:dyDescent="0.2">
      <c r="B343" s="160"/>
      <c r="D343" s="161" t="s">
        <v>327</v>
      </c>
      <c r="E343" s="43" t="s">
        <v>1</v>
      </c>
      <c r="F343" s="162" t="s">
        <v>565</v>
      </c>
      <c r="H343" s="163">
        <v>6.3220000000000001</v>
      </c>
      <c r="L343" s="160"/>
      <c r="M343" s="164"/>
      <c r="T343" s="165"/>
      <c r="AT343" s="43" t="s">
        <v>327</v>
      </c>
      <c r="AU343" s="43" t="s">
        <v>86</v>
      </c>
      <c r="AV343" s="12" t="s">
        <v>86</v>
      </c>
      <c r="AW343" s="12" t="s">
        <v>33</v>
      </c>
      <c r="AX343" s="12" t="s">
        <v>77</v>
      </c>
      <c r="AY343" s="43" t="s">
        <v>304</v>
      </c>
    </row>
    <row r="344" spans="2:65" s="12" customFormat="1" x14ac:dyDescent="0.2">
      <c r="B344" s="160"/>
      <c r="D344" s="161" t="s">
        <v>327</v>
      </c>
      <c r="E344" s="43" t="s">
        <v>1</v>
      </c>
      <c r="F344" s="162" t="s">
        <v>566</v>
      </c>
      <c r="H344" s="163">
        <v>22.509</v>
      </c>
      <c r="L344" s="160"/>
      <c r="M344" s="164"/>
      <c r="T344" s="165"/>
      <c r="AT344" s="43" t="s">
        <v>327</v>
      </c>
      <c r="AU344" s="43" t="s">
        <v>86</v>
      </c>
      <c r="AV344" s="12" t="s">
        <v>86</v>
      </c>
      <c r="AW344" s="12" t="s">
        <v>33</v>
      </c>
      <c r="AX344" s="12" t="s">
        <v>77</v>
      </c>
      <c r="AY344" s="43" t="s">
        <v>304</v>
      </c>
    </row>
    <row r="345" spans="2:65" s="13" customFormat="1" x14ac:dyDescent="0.2">
      <c r="B345" s="166"/>
      <c r="D345" s="161" t="s">
        <v>327</v>
      </c>
      <c r="E345" s="44" t="s">
        <v>1</v>
      </c>
      <c r="F345" s="167" t="s">
        <v>335</v>
      </c>
      <c r="H345" s="168">
        <v>118.053</v>
      </c>
      <c r="L345" s="166"/>
      <c r="M345" s="169"/>
      <c r="T345" s="170"/>
      <c r="AT345" s="44" t="s">
        <v>327</v>
      </c>
      <c r="AU345" s="44" t="s">
        <v>86</v>
      </c>
      <c r="AV345" s="13" t="s">
        <v>315</v>
      </c>
      <c r="AW345" s="13" t="s">
        <v>33</v>
      </c>
      <c r="AX345" s="13" t="s">
        <v>8</v>
      </c>
      <c r="AY345" s="44" t="s">
        <v>304</v>
      </c>
    </row>
    <row r="346" spans="2:65" s="1" customFormat="1" ht="16.5" customHeight="1" x14ac:dyDescent="0.2">
      <c r="B346" s="24"/>
      <c r="C346" s="150" t="s">
        <v>567</v>
      </c>
      <c r="D346" s="150" t="s">
        <v>306</v>
      </c>
      <c r="E346" s="151" t="s">
        <v>568</v>
      </c>
      <c r="F346" s="152" t="s">
        <v>569</v>
      </c>
      <c r="G346" s="153" t="s">
        <v>325</v>
      </c>
      <c r="H346" s="154">
        <v>118.053</v>
      </c>
      <c r="I346" s="40"/>
      <c r="J346" s="155">
        <f>ROUND(I346*H346,0)</f>
        <v>0</v>
      </c>
      <c r="K346" s="152" t="s">
        <v>310</v>
      </c>
      <c r="L346" s="24"/>
      <c r="M346" s="156" t="s">
        <v>1</v>
      </c>
      <c r="N346" s="157" t="s">
        <v>42</v>
      </c>
      <c r="P346" s="158">
        <f>O346*H346</f>
        <v>0</v>
      </c>
      <c r="Q346" s="158">
        <v>0</v>
      </c>
      <c r="R346" s="158">
        <f>Q346*H346</f>
        <v>0</v>
      </c>
      <c r="S346" s="158">
        <v>0</v>
      </c>
      <c r="T346" s="159">
        <f>S346*H346</f>
        <v>0</v>
      </c>
      <c r="AR346" s="41" t="s">
        <v>108</v>
      </c>
      <c r="AT346" s="41" t="s">
        <v>306</v>
      </c>
      <c r="AU346" s="41" t="s">
        <v>86</v>
      </c>
      <c r="AY346" s="17" t="s">
        <v>304</v>
      </c>
      <c r="BE346" s="42">
        <f>IF(N346="základní",J346,0)</f>
        <v>0</v>
      </c>
      <c r="BF346" s="42">
        <f>IF(N346="snížená",J346,0)</f>
        <v>0</v>
      </c>
      <c r="BG346" s="42">
        <f>IF(N346="zákl. přenesená",J346,0)</f>
        <v>0</v>
      </c>
      <c r="BH346" s="42">
        <f>IF(N346="sníž. přenesená",J346,0)</f>
        <v>0</v>
      </c>
      <c r="BI346" s="42">
        <f>IF(N346="nulová",J346,0)</f>
        <v>0</v>
      </c>
      <c r="BJ346" s="17" t="s">
        <v>8</v>
      </c>
      <c r="BK346" s="42">
        <f>ROUND(I346*H346,0)</f>
        <v>0</v>
      </c>
      <c r="BL346" s="17" t="s">
        <v>108</v>
      </c>
      <c r="BM346" s="41" t="s">
        <v>570</v>
      </c>
    </row>
    <row r="347" spans="2:65" s="1" customFormat="1" ht="21.75" customHeight="1" x14ac:dyDescent="0.2">
      <c r="B347" s="24"/>
      <c r="C347" s="150" t="s">
        <v>571</v>
      </c>
      <c r="D347" s="150" t="s">
        <v>306</v>
      </c>
      <c r="E347" s="151" t="s">
        <v>572</v>
      </c>
      <c r="F347" s="152" t="s">
        <v>573</v>
      </c>
      <c r="G347" s="153" t="s">
        <v>416</v>
      </c>
      <c r="H347" s="154">
        <v>0.65</v>
      </c>
      <c r="I347" s="40"/>
      <c r="J347" s="155">
        <f>ROUND(I347*H347,0)</f>
        <v>0</v>
      </c>
      <c r="K347" s="152" t="s">
        <v>310</v>
      </c>
      <c r="L347" s="24"/>
      <c r="M347" s="156" t="s">
        <v>1</v>
      </c>
      <c r="N347" s="157" t="s">
        <v>42</v>
      </c>
      <c r="P347" s="158">
        <f>O347*H347</f>
        <v>0</v>
      </c>
      <c r="Q347" s="158">
        <v>1.0606207999999999</v>
      </c>
      <c r="R347" s="158">
        <f>Q347*H347</f>
        <v>0.68940351999999994</v>
      </c>
      <c r="S347" s="158">
        <v>0</v>
      </c>
      <c r="T347" s="159">
        <f>S347*H347</f>
        <v>0</v>
      </c>
      <c r="AR347" s="41" t="s">
        <v>108</v>
      </c>
      <c r="AT347" s="41" t="s">
        <v>306</v>
      </c>
      <c r="AU347" s="41" t="s">
        <v>86</v>
      </c>
      <c r="AY347" s="17" t="s">
        <v>304</v>
      </c>
      <c r="BE347" s="42">
        <f>IF(N347="základní",J347,0)</f>
        <v>0</v>
      </c>
      <c r="BF347" s="42">
        <f>IF(N347="snížená",J347,0)</f>
        <v>0</v>
      </c>
      <c r="BG347" s="42">
        <f>IF(N347="zákl. přenesená",J347,0)</f>
        <v>0</v>
      </c>
      <c r="BH347" s="42">
        <f>IF(N347="sníž. přenesená",J347,0)</f>
        <v>0</v>
      </c>
      <c r="BI347" s="42">
        <f>IF(N347="nulová",J347,0)</f>
        <v>0</v>
      </c>
      <c r="BJ347" s="17" t="s">
        <v>8</v>
      </c>
      <c r="BK347" s="42">
        <f>ROUND(I347*H347,0)</f>
        <v>0</v>
      </c>
      <c r="BL347" s="17" t="s">
        <v>108</v>
      </c>
      <c r="BM347" s="41" t="s">
        <v>574</v>
      </c>
    </row>
    <row r="348" spans="2:65" s="12" customFormat="1" x14ac:dyDescent="0.2">
      <c r="B348" s="160"/>
      <c r="D348" s="161" t="s">
        <v>327</v>
      </c>
      <c r="E348" s="43" t="s">
        <v>1</v>
      </c>
      <c r="F348" s="162" t="s">
        <v>575</v>
      </c>
      <c r="H348" s="163">
        <v>0.65</v>
      </c>
      <c r="L348" s="160"/>
      <c r="M348" s="164"/>
      <c r="T348" s="165"/>
      <c r="AT348" s="43" t="s">
        <v>327</v>
      </c>
      <c r="AU348" s="43" t="s">
        <v>86</v>
      </c>
      <c r="AV348" s="12" t="s">
        <v>86</v>
      </c>
      <c r="AW348" s="12" t="s">
        <v>33</v>
      </c>
      <c r="AX348" s="12" t="s">
        <v>8</v>
      </c>
      <c r="AY348" s="43" t="s">
        <v>304</v>
      </c>
    </row>
    <row r="349" spans="2:65" s="1" customFormat="1" ht="16.5" customHeight="1" x14ac:dyDescent="0.2">
      <c r="B349" s="24"/>
      <c r="C349" s="150" t="s">
        <v>576</v>
      </c>
      <c r="D349" s="150" t="s">
        <v>306</v>
      </c>
      <c r="E349" s="151" t="s">
        <v>577</v>
      </c>
      <c r="F349" s="152" t="s">
        <v>578</v>
      </c>
      <c r="G349" s="153" t="s">
        <v>416</v>
      </c>
      <c r="H349" s="154">
        <v>0.79900000000000004</v>
      </c>
      <c r="I349" s="40"/>
      <c r="J349" s="155">
        <f>ROUND(I349*H349,0)</f>
        <v>0</v>
      </c>
      <c r="K349" s="152" t="s">
        <v>310</v>
      </c>
      <c r="L349" s="24"/>
      <c r="M349" s="156" t="s">
        <v>1</v>
      </c>
      <c r="N349" s="157" t="s">
        <v>42</v>
      </c>
      <c r="P349" s="158">
        <f>O349*H349</f>
        <v>0</v>
      </c>
      <c r="Q349" s="158">
        <v>1.0627727796999999</v>
      </c>
      <c r="R349" s="158">
        <f>Q349*H349</f>
        <v>0.84915545098029999</v>
      </c>
      <c r="S349" s="158">
        <v>0</v>
      </c>
      <c r="T349" s="159">
        <f>S349*H349</f>
        <v>0</v>
      </c>
      <c r="AR349" s="41" t="s">
        <v>108</v>
      </c>
      <c r="AT349" s="41" t="s">
        <v>306</v>
      </c>
      <c r="AU349" s="41" t="s">
        <v>86</v>
      </c>
      <c r="AY349" s="17" t="s">
        <v>304</v>
      </c>
      <c r="BE349" s="42">
        <f>IF(N349="základní",J349,0)</f>
        <v>0</v>
      </c>
      <c r="BF349" s="42">
        <f>IF(N349="snížená",J349,0)</f>
        <v>0</v>
      </c>
      <c r="BG349" s="42">
        <f>IF(N349="zákl. přenesená",J349,0)</f>
        <v>0</v>
      </c>
      <c r="BH349" s="42">
        <f>IF(N349="sníž. přenesená",J349,0)</f>
        <v>0</v>
      </c>
      <c r="BI349" s="42">
        <f>IF(N349="nulová",J349,0)</f>
        <v>0</v>
      </c>
      <c r="BJ349" s="17" t="s">
        <v>8</v>
      </c>
      <c r="BK349" s="42">
        <f>ROUND(I349*H349,0)</f>
        <v>0</v>
      </c>
      <c r="BL349" s="17" t="s">
        <v>108</v>
      </c>
      <c r="BM349" s="41" t="s">
        <v>579</v>
      </c>
    </row>
    <row r="350" spans="2:65" s="12" customFormat="1" x14ac:dyDescent="0.2">
      <c r="B350" s="160"/>
      <c r="D350" s="161" t="s">
        <v>327</v>
      </c>
      <c r="E350" s="43" t="s">
        <v>1</v>
      </c>
      <c r="F350" s="162" t="s">
        <v>580</v>
      </c>
      <c r="H350" s="163">
        <v>0.79900000000000004</v>
      </c>
      <c r="L350" s="160"/>
      <c r="M350" s="164"/>
      <c r="T350" s="165"/>
      <c r="AT350" s="43" t="s">
        <v>327</v>
      </c>
      <c r="AU350" s="43" t="s">
        <v>86</v>
      </c>
      <c r="AV350" s="12" t="s">
        <v>86</v>
      </c>
      <c r="AW350" s="12" t="s">
        <v>33</v>
      </c>
      <c r="AX350" s="12" t="s">
        <v>8</v>
      </c>
      <c r="AY350" s="43" t="s">
        <v>304</v>
      </c>
    </row>
    <row r="351" spans="2:65" s="1" customFormat="1" ht="33" customHeight="1" x14ac:dyDescent="0.2">
      <c r="B351" s="24"/>
      <c r="C351" s="150" t="s">
        <v>581</v>
      </c>
      <c r="D351" s="150" t="s">
        <v>306</v>
      </c>
      <c r="E351" s="151" t="s">
        <v>582</v>
      </c>
      <c r="F351" s="152" t="s">
        <v>583</v>
      </c>
      <c r="G351" s="153" t="s">
        <v>325</v>
      </c>
      <c r="H351" s="154">
        <v>1.7</v>
      </c>
      <c r="I351" s="40"/>
      <c r="J351" s="155">
        <f>ROUND(I351*H351,0)</f>
        <v>0</v>
      </c>
      <c r="K351" s="152" t="s">
        <v>310</v>
      </c>
      <c r="L351" s="24"/>
      <c r="M351" s="156" t="s">
        <v>1</v>
      </c>
      <c r="N351" s="157" t="s">
        <v>42</v>
      </c>
      <c r="P351" s="158">
        <f>O351*H351</f>
        <v>0</v>
      </c>
      <c r="Q351" s="158">
        <v>0.23131499999999999</v>
      </c>
      <c r="R351" s="158">
        <f>Q351*H351</f>
        <v>0.39323549999999996</v>
      </c>
      <c r="S351" s="158">
        <v>0</v>
      </c>
      <c r="T351" s="159">
        <f>S351*H351</f>
        <v>0</v>
      </c>
      <c r="AR351" s="41" t="s">
        <v>108</v>
      </c>
      <c r="AT351" s="41" t="s">
        <v>306</v>
      </c>
      <c r="AU351" s="41" t="s">
        <v>86</v>
      </c>
      <c r="AY351" s="17" t="s">
        <v>304</v>
      </c>
      <c r="BE351" s="42">
        <f>IF(N351="základní",J351,0)</f>
        <v>0</v>
      </c>
      <c r="BF351" s="42">
        <f>IF(N351="snížená",J351,0)</f>
        <v>0</v>
      </c>
      <c r="BG351" s="42">
        <f>IF(N351="zákl. přenesená",J351,0)</f>
        <v>0</v>
      </c>
      <c r="BH351" s="42">
        <f>IF(N351="sníž. přenesená",J351,0)</f>
        <v>0</v>
      </c>
      <c r="BI351" s="42">
        <f>IF(N351="nulová",J351,0)</f>
        <v>0</v>
      </c>
      <c r="BJ351" s="17" t="s">
        <v>8</v>
      </c>
      <c r="BK351" s="42">
        <f>ROUND(I351*H351,0)</f>
        <v>0</v>
      </c>
      <c r="BL351" s="17" t="s">
        <v>108</v>
      </c>
      <c r="BM351" s="41" t="s">
        <v>584</v>
      </c>
    </row>
    <row r="352" spans="2:65" s="12" customFormat="1" x14ac:dyDescent="0.2">
      <c r="B352" s="160"/>
      <c r="D352" s="161" t="s">
        <v>327</v>
      </c>
      <c r="E352" s="43" t="s">
        <v>1</v>
      </c>
      <c r="F352" s="162" t="s">
        <v>585</v>
      </c>
      <c r="H352" s="163">
        <v>1.7</v>
      </c>
      <c r="L352" s="160"/>
      <c r="M352" s="164"/>
      <c r="T352" s="165"/>
      <c r="AT352" s="43" t="s">
        <v>327</v>
      </c>
      <c r="AU352" s="43" t="s">
        <v>86</v>
      </c>
      <c r="AV352" s="12" t="s">
        <v>86</v>
      </c>
      <c r="AW352" s="12" t="s">
        <v>33</v>
      </c>
      <c r="AX352" s="12" t="s">
        <v>77</v>
      </c>
      <c r="AY352" s="43" t="s">
        <v>304</v>
      </c>
    </row>
    <row r="353" spans="2:65" s="13" customFormat="1" x14ac:dyDescent="0.2">
      <c r="B353" s="166"/>
      <c r="D353" s="161" t="s">
        <v>327</v>
      </c>
      <c r="E353" s="44" t="s">
        <v>1</v>
      </c>
      <c r="F353" s="167" t="s">
        <v>335</v>
      </c>
      <c r="H353" s="168">
        <v>1.7</v>
      </c>
      <c r="L353" s="166"/>
      <c r="M353" s="169"/>
      <c r="T353" s="170"/>
      <c r="AT353" s="44" t="s">
        <v>327</v>
      </c>
      <c r="AU353" s="44" t="s">
        <v>86</v>
      </c>
      <c r="AV353" s="13" t="s">
        <v>315</v>
      </c>
      <c r="AW353" s="13" t="s">
        <v>33</v>
      </c>
      <c r="AX353" s="13" t="s">
        <v>8</v>
      </c>
      <c r="AY353" s="44" t="s">
        <v>304</v>
      </c>
    </row>
    <row r="354" spans="2:65" s="1" customFormat="1" ht="33" customHeight="1" x14ac:dyDescent="0.2">
      <c r="B354" s="24"/>
      <c r="C354" s="150" t="s">
        <v>586</v>
      </c>
      <c r="D354" s="150" t="s">
        <v>306</v>
      </c>
      <c r="E354" s="151" t="s">
        <v>587</v>
      </c>
      <c r="F354" s="152" t="s">
        <v>588</v>
      </c>
      <c r="G354" s="153" t="s">
        <v>325</v>
      </c>
      <c r="H354" s="154">
        <v>88.391999999999996</v>
      </c>
      <c r="I354" s="40"/>
      <c r="J354" s="155">
        <f>ROUND(I354*H354,0)</f>
        <v>0</v>
      </c>
      <c r="K354" s="152" t="s">
        <v>310</v>
      </c>
      <c r="L354" s="24"/>
      <c r="M354" s="156" t="s">
        <v>1</v>
      </c>
      <c r="N354" s="157" t="s">
        <v>42</v>
      </c>
      <c r="P354" s="158">
        <f>O354*H354</f>
        <v>0</v>
      </c>
      <c r="Q354" s="158">
        <v>0.37678477999999999</v>
      </c>
      <c r="R354" s="158">
        <f>Q354*H354</f>
        <v>33.304760273759996</v>
      </c>
      <c r="S354" s="158">
        <v>0</v>
      </c>
      <c r="T354" s="159">
        <f>S354*H354</f>
        <v>0</v>
      </c>
      <c r="AR354" s="41" t="s">
        <v>108</v>
      </c>
      <c r="AT354" s="41" t="s">
        <v>306</v>
      </c>
      <c r="AU354" s="41" t="s">
        <v>86</v>
      </c>
      <c r="AY354" s="17" t="s">
        <v>304</v>
      </c>
      <c r="BE354" s="42">
        <f>IF(N354="základní",J354,0)</f>
        <v>0</v>
      </c>
      <c r="BF354" s="42">
        <f>IF(N354="snížená",J354,0)</f>
        <v>0</v>
      </c>
      <c r="BG354" s="42">
        <f>IF(N354="zákl. přenesená",J354,0)</f>
        <v>0</v>
      </c>
      <c r="BH354" s="42">
        <f>IF(N354="sníž. přenesená",J354,0)</f>
        <v>0</v>
      </c>
      <c r="BI354" s="42">
        <f>IF(N354="nulová",J354,0)</f>
        <v>0</v>
      </c>
      <c r="BJ354" s="17" t="s">
        <v>8</v>
      </c>
      <c r="BK354" s="42">
        <f>ROUND(I354*H354,0)</f>
        <v>0</v>
      </c>
      <c r="BL354" s="17" t="s">
        <v>108</v>
      </c>
      <c r="BM354" s="41" t="s">
        <v>589</v>
      </c>
    </row>
    <row r="355" spans="2:65" s="12" customFormat="1" ht="22.5" x14ac:dyDescent="0.2">
      <c r="B355" s="160"/>
      <c r="D355" s="161" t="s">
        <v>327</v>
      </c>
      <c r="E355" s="43" t="s">
        <v>1</v>
      </c>
      <c r="F355" s="162" t="s">
        <v>590</v>
      </c>
      <c r="H355" s="163">
        <v>37.18</v>
      </c>
      <c r="L355" s="160"/>
      <c r="M355" s="164"/>
      <c r="T355" s="165"/>
      <c r="AT355" s="43" t="s">
        <v>327</v>
      </c>
      <c r="AU355" s="43" t="s">
        <v>86</v>
      </c>
      <c r="AV355" s="12" t="s">
        <v>86</v>
      </c>
      <c r="AW355" s="12" t="s">
        <v>33</v>
      </c>
      <c r="AX355" s="12" t="s">
        <v>77</v>
      </c>
      <c r="AY355" s="43" t="s">
        <v>304</v>
      </c>
    </row>
    <row r="356" spans="2:65" s="12" customFormat="1" x14ac:dyDescent="0.2">
      <c r="B356" s="160"/>
      <c r="D356" s="161" t="s">
        <v>327</v>
      </c>
      <c r="E356" s="43" t="s">
        <v>1</v>
      </c>
      <c r="F356" s="162" t="s">
        <v>591</v>
      </c>
      <c r="H356" s="163">
        <v>12.938000000000001</v>
      </c>
      <c r="L356" s="160"/>
      <c r="M356" s="164"/>
      <c r="T356" s="165"/>
      <c r="AT356" s="43" t="s">
        <v>327</v>
      </c>
      <c r="AU356" s="43" t="s">
        <v>86</v>
      </c>
      <c r="AV356" s="12" t="s">
        <v>86</v>
      </c>
      <c r="AW356" s="12" t="s">
        <v>33</v>
      </c>
      <c r="AX356" s="12" t="s">
        <v>77</v>
      </c>
      <c r="AY356" s="43" t="s">
        <v>304</v>
      </c>
    </row>
    <row r="357" spans="2:65" s="12" customFormat="1" x14ac:dyDescent="0.2">
      <c r="B357" s="160"/>
      <c r="D357" s="161" t="s">
        <v>327</v>
      </c>
      <c r="E357" s="43" t="s">
        <v>1</v>
      </c>
      <c r="F357" s="162" t="s">
        <v>592</v>
      </c>
      <c r="H357" s="163">
        <v>4.3129999999999997</v>
      </c>
      <c r="L357" s="160"/>
      <c r="M357" s="164"/>
      <c r="T357" s="165"/>
      <c r="AT357" s="43" t="s">
        <v>327</v>
      </c>
      <c r="AU357" s="43" t="s">
        <v>86</v>
      </c>
      <c r="AV357" s="12" t="s">
        <v>86</v>
      </c>
      <c r="AW357" s="12" t="s">
        <v>33</v>
      </c>
      <c r="AX357" s="12" t="s">
        <v>77</v>
      </c>
      <c r="AY357" s="43" t="s">
        <v>304</v>
      </c>
    </row>
    <row r="358" spans="2:65" s="12" customFormat="1" x14ac:dyDescent="0.2">
      <c r="B358" s="160"/>
      <c r="D358" s="161" t="s">
        <v>327</v>
      </c>
      <c r="E358" s="43" t="s">
        <v>1</v>
      </c>
      <c r="F358" s="162" t="s">
        <v>593</v>
      </c>
      <c r="H358" s="163">
        <v>6.65</v>
      </c>
      <c r="L358" s="160"/>
      <c r="M358" s="164"/>
      <c r="T358" s="165"/>
      <c r="AT358" s="43" t="s">
        <v>327</v>
      </c>
      <c r="AU358" s="43" t="s">
        <v>86</v>
      </c>
      <c r="AV358" s="12" t="s">
        <v>86</v>
      </c>
      <c r="AW358" s="12" t="s">
        <v>33</v>
      </c>
      <c r="AX358" s="12" t="s">
        <v>77</v>
      </c>
      <c r="AY358" s="43" t="s">
        <v>304</v>
      </c>
    </row>
    <row r="359" spans="2:65" s="12" customFormat="1" x14ac:dyDescent="0.2">
      <c r="B359" s="160"/>
      <c r="D359" s="161" t="s">
        <v>327</v>
      </c>
      <c r="E359" s="43" t="s">
        <v>1</v>
      </c>
      <c r="F359" s="162" t="s">
        <v>594</v>
      </c>
      <c r="H359" s="163">
        <v>0.313</v>
      </c>
      <c r="L359" s="160"/>
      <c r="M359" s="164"/>
      <c r="T359" s="165"/>
      <c r="AT359" s="43" t="s">
        <v>327</v>
      </c>
      <c r="AU359" s="43" t="s">
        <v>86</v>
      </c>
      <c r="AV359" s="12" t="s">
        <v>86</v>
      </c>
      <c r="AW359" s="12" t="s">
        <v>33</v>
      </c>
      <c r="AX359" s="12" t="s">
        <v>77</v>
      </c>
      <c r="AY359" s="43" t="s">
        <v>304</v>
      </c>
    </row>
    <row r="360" spans="2:65" s="12" customFormat="1" x14ac:dyDescent="0.2">
      <c r="B360" s="160"/>
      <c r="D360" s="161" t="s">
        <v>327</v>
      </c>
      <c r="E360" s="43" t="s">
        <v>1</v>
      </c>
      <c r="F360" s="162" t="s">
        <v>595</v>
      </c>
      <c r="H360" s="163">
        <v>0.625</v>
      </c>
      <c r="L360" s="160"/>
      <c r="M360" s="164"/>
      <c r="T360" s="165"/>
      <c r="AT360" s="43" t="s">
        <v>327</v>
      </c>
      <c r="AU360" s="43" t="s">
        <v>86</v>
      </c>
      <c r="AV360" s="12" t="s">
        <v>86</v>
      </c>
      <c r="AW360" s="12" t="s">
        <v>33</v>
      </c>
      <c r="AX360" s="12" t="s">
        <v>77</v>
      </c>
      <c r="AY360" s="43" t="s">
        <v>304</v>
      </c>
    </row>
    <row r="361" spans="2:65" s="12" customFormat="1" x14ac:dyDescent="0.2">
      <c r="B361" s="160"/>
      <c r="D361" s="161" t="s">
        <v>327</v>
      </c>
      <c r="E361" s="43" t="s">
        <v>1</v>
      </c>
      <c r="F361" s="162" t="s">
        <v>596</v>
      </c>
      <c r="H361" s="163">
        <v>2.2000000000000002</v>
      </c>
      <c r="L361" s="160"/>
      <c r="M361" s="164"/>
      <c r="T361" s="165"/>
      <c r="AT361" s="43" t="s">
        <v>327</v>
      </c>
      <c r="AU361" s="43" t="s">
        <v>86</v>
      </c>
      <c r="AV361" s="12" t="s">
        <v>86</v>
      </c>
      <c r="AW361" s="12" t="s">
        <v>33</v>
      </c>
      <c r="AX361" s="12" t="s">
        <v>77</v>
      </c>
      <c r="AY361" s="43" t="s">
        <v>304</v>
      </c>
    </row>
    <row r="362" spans="2:65" s="12" customFormat="1" ht="22.5" x14ac:dyDescent="0.2">
      <c r="B362" s="160"/>
      <c r="D362" s="161" t="s">
        <v>327</v>
      </c>
      <c r="E362" s="43" t="s">
        <v>1</v>
      </c>
      <c r="F362" s="162" t="s">
        <v>597</v>
      </c>
      <c r="H362" s="163">
        <v>14</v>
      </c>
      <c r="L362" s="160"/>
      <c r="M362" s="164"/>
      <c r="T362" s="165"/>
      <c r="AT362" s="43" t="s">
        <v>327</v>
      </c>
      <c r="AU362" s="43" t="s">
        <v>86</v>
      </c>
      <c r="AV362" s="12" t="s">
        <v>86</v>
      </c>
      <c r="AW362" s="12" t="s">
        <v>33</v>
      </c>
      <c r="AX362" s="12" t="s">
        <v>77</v>
      </c>
      <c r="AY362" s="43" t="s">
        <v>304</v>
      </c>
    </row>
    <row r="363" spans="2:65" s="12" customFormat="1" x14ac:dyDescent="0.2">
      <c r="B363" s="160"/>
      <c r="D363" s="161" t="s">
        <v>327</v>
      </c>
      <c r="E363" s="43" t="s">
        <v>1</v>
      </c>
      <c r="F363" s="162" t="s">
        <v>598</v>
      </c>
      <c r="H363" s="163">
        <v>9.4</v>
      </c>
      <c r="L363" s="160"/>
      <c r="M363" s="164"/>
      <c r="T363" s="165"/>
      <c r="AT363" s="43" t="s">
        <v>327</v>
      </c>
      <c r="AU363" s="43" t="s">
        <v>86</v>
      </c>
      <c r="AV363" s="12" t="s">
        <v>86</v>
      </c>
      <c r="AW363" s="12" t="s">
        <v>33</v>
      </c>
      <c r="AX363" s="12" t="s">
        <v>77</v>
      </c>
      <c r="AY363" s="43" t="s">
        <v>304</v>
      </c>
    </row>
    <row r="364" spans="2:65" s="12" customFormat="1" x14ac:dyDescent="0.2">
      <c r="B364" s="160"/>
      <c r="D364" s="161" t="s">
        <v>327</v>
      </c>
      <c r="E364" s="43" t="s">
        <v>1</v>
      </c>
      <c r="F364" s="162" t="s">
        <v>599</v>
      </c>
      <c r="H364" s="163">
        <v>0.77300000000000002</v>
      </c>
      <c r="L364" s="160"/>
      <c r="M364" s="164"/>
      <c r="T364" s="165"/>
      <c r="AT364" s="43" t="s">
        <v>327</v>
      </c>
      <c r="AU364" s="43" t="s">
        <v>86</v>
      </c>
      <c r="AV364" s="12" t="s">
        <v>86</v>
      </c>
      <c r="AW364" s="12" t="s">
        <v>33</v>
      </c>
      <c r="AX364" s="12" t="s">
        <v>77</v>
      </c>
      <c r="AY364" s="43" t="s">
        <v>304</v>
      </c>
    </row>
    <row r="365" spans="2:65" s="13" customFormat="1" x14ac:dyDescent="0.2">
      <c r="B365" s="166"/>
      <c r="D365" s="161" t="s">
        <v>327</v>
      </c>
      <c r="E365" s="44" t="s">
        <v>1</v>
      </c>
      <c r="F365" s="167" t="s">
        <v>335</v>
      </c>
      <c r="H365" s="168">
        <v>88.391999999999996</v>
      </c>
      <c r="L365" s="166"/>
      <c r="M365" s="169"/>
      <c r="T365" s="170"/>
      <c r="AT365" s="44" t="s">
        <v>327</v>
      </c>
      <c r="AU365" s="44" t="s">
        <v>86</v>
      </c>
      <c r="AV365" s="13" t="s">
        <v>315</v>
      </c>
      <c r="AW365" s="13" t="s">
        <v>33</v>
      </c>
      <c r="AX365" s="13" t="s">
        <v>8</v>
      </c>
      <c r="AY365" s="44" t="s">
        <v>304</v>
      </c>
    </row>
    <row r="366" spans="2:65" s="1" customFormat="1" ht="24.2" customHeight="1" x14ac:dyDescent="0.2">
      <c r="B366" s="24"/>
      <c r="C366" s="150" t="s">
        <v>600</v>
      </c>
      <c r="D366" s="150" t="s">
        <v>306</v>
      </c>
      <c r="E366" s="151" t="s">
        <v>601</v>
      </c>
      <c r="F366" s="152" t="s">
        <v>602</v>
      </c>
      <c r="G366" s="153" t="s">
        <v>416</v>
      </c>
      <c r="H366" s="154">
        <v>0.10199999999999999</v>
      </c>
      <c r="I366" s="40"/>
      <c r="J366" s="155">
        <f>ROUND(I366*H366,0)</f>
        <v>0</v>
      </c>
      <c r="K366" s="152" t="s">
        <v>310</v>
      </c>
      <c r="L366" s="24"/>
      <c r="M366" s="156" t="s">
        <v>1</v>
      </c>
      <c r="N366" s="157" t="s">
        <v>42</v>
      </c>
      <c r="P366" s="158">
        <f>O366*H366</f>
        <v>0</v>
      </c>
      <c r="Q366" s="158">
        <v>1.05940312</v>
      </c>
      <c r="R366" s="158">
        <f>Q366*H366</f>
        <v>0.10805911824</v>
      </c>
      <c r="S366" s="158">
        <v>0</v>
      </c>
      <c r="T366" s="159">
        <f>S366*H366</f>
        <v>0</v>
      </c>
      <c r="AR366" s="41" t="s">
        <v>108</v>
      </c>
      <c r="AT366" s="41" t="s">
        <v>306</v>
      </c>
      <c r="AU366" s="41" t="s">
        <v>86</v>
      </c>
      <c r="AY366" s="17" t="s">
        <v>304</v>
      </c>
      <c r="BE366" s="42">
        <f>IF(N366="základní",J366,0)</f>
        <v>0</v>
      </c>
      <c r="BF366" s="42">
        <f>IF(N366="snížená",J366,0)</f>
        <v>0</v>
      </c>
      <c r="BG366" s="42">
        <f>IF(N366="zákl. přenesená",J366,0)</f>
        <v>0</v>
      </c>
      <c r="BH366" s="42">
        <f>IF(N366="sníž. přenesená",J366,0)</f>
        <v>0</v>
      </c>
      <c r="BI366" s="42">
        <f>IF(N366="nulová",J366,0)</f>
        <v>0</v>
      </c>
      <c r="BJ366" s="17" t="s">
        <v>8</v>
      </c>
      <c r="BK366" s="42">
        <f>ROUND(I366*H366,0)</f>
        <v>0</v>
      </c>
      <c r="BL366" s="17" t="s">
        <v>108</v>
      </c>
      <c r="BM366" s="41" t="s">
        <v>603</v>
      </c>
    </row>
    <row r="367" spans="2:65" s="12" customFormat="1" x14ac:dyDescent="0.2">
      <c r="B367" s="160"/>
      <c r="D367" s="161" t="s">
        <v>327</v>
      </c>
      <c r="E367" s="43" t="s">
        <v>1</v>
      </c>
      <c r="F367" s="162" t="s">
        <v>604</v>
      </c>
      <c r="H367" s="163">
        <v>0.10199999999999999</v>
      </c>
      <c r="L367" s="160"/>
      <c r="M367" s="164"/>
      <c r="T367" s="165"/>
      <c r="AT367" s="43" t="s">
        <v>327</v>
      </c>
      <c r="AU367" s="43" t="s">
        <v>86</v>
      </c>
      <c r="AV367" s="12" t="s">
        <v>86</v>
      </c>
      <c r="AW367" s="12" t="s">
        <v>33</v>
      </c>
      <c r="AX367" s="12" t="s">
        <v>8</v>
      </c>
      <c r="AY367" s="43" t="s">
        <v>304</v>
      </c>
    </row>
    <row r="368" spans="2:65" s="11" customFormat="1" ht="22.9" customHeight="1" x14ac:dyDescent="0.2">
      <c r="B368" s="142"/>
      <c r="D368" s="37" t="s">
        <v>76</v>
      </c>
      <c r="E368" s="148" t="s">
        <v>315</v>
      </c>
      <c r="F368" s="148" t="s">
        <v>605</v>
      </c>
      <c r="J368" s="149">
        <f>BK368</f>
        <v>0</v>
      </c>
      <c r="L368" s="142"/>
      <c r="M368" s="145"/>
      <c r="P368" s="146">
        <f>SUM(P369:P461)</f>
        <v>0</v>
      </c>
      <c r="R368" s="146">
        <f>SUM(R369:R461)</f>
        <v>144.5034969997362</v>
      </c>
      <c r="T368" s="147">
        <f>SUM(T369:T461)</f>
        <v>0</v>
      </c>
      <c r="AR368" s="37" t="s">
        <v>8</v>
      </c>
      <c r="AT368" s="38" t="s">
        <v>76</v>
      </c>
      <c r="AU368" s="38" t="s">
        <v>8</v>
      </c>
      <c r="AY368" s="37" t="s">
        <v>304</v>
      </c>
      <c r="BK368" s="39">
        <f>SUM(BK369:BK461)</f>
        <v>0</v>
      </c>
    </row>
    <row r="369" spans="2:65" s="1" customFormat="1" ht="33" customHeight="1" x14ac:dyDescent="0.2">
      <c r="B369" s="24"/>
      <c r="C369" s="150" t="s">
        <v>606</v>
      </c>
      <c r="D369" s="150" t="s">
        <v>306</v>
      </c>
      <c r="E369" s="151" t="s">
        <v>607</v>
      </c>
      <c r="F369" s="152" t="s">
        <v>608</v>
      </c>
      <c r="G369" s="153" t="s">
        <v>309</v>
      </c>
      <c r="H369" s="154">
        <v>8</v>
      </c>
      <c r="I369" s="40"/>
      <c r="J369" s="155">
        <f>ROUND(I369*H369,0)</f>
        <v>0</v>
      </c>
      <c r="K369" s="152" t="s">
        <v>310</v>
      </c>
      <c r="L369" s="24"/>
      <c r="M369" s="156" t="s">
        <v>1</v>
      </c>
      <c r="N369" s="157" t="s">
        <v>42</v>
      </c>
      <c r="P369" s="158">
        <f>O369*H369</f>
        <v>0</v>
      </c>
      <c r="Q369" s="158">
        <v>0.12021</v>
      </c>
      <c r="R369" s="158">
        <f>Q369*H369</f>
        <v>0.96167999999999998</v>
      </c>
      <c r="S369" s="158">
        <v>0</v>
      </c>
      <c r="T369" s="159">
        <f>S369*H369</f>
        <v>0</v>
      </c>
      <c r="AR369" s="41" t="s">
        <v>108</v>
      </c>
      <c r="AT369" s="41" t="s">
        <v>306</v>
      </c>
      <c r="AU369" s="41" t="s">
        <v>86</v>
      </c>
      <c r="AY369" s="17" t="s">
        <v>304</v>
      </c>
      <c r="BE369" s="42">
        <f>IF(N369="základní",J369,0)</f>
        <v>0</v>
      </c>
      <c r="BF369" s="42">
        <f>IF(N369="snížená",J369,0)</f>
        <v>0</v>
      </c>
      <c r="BG369" s="42">
        <f>IF(N369="zákl. přenesená",J369,0)</f>
        <v>0</v>
      </c>
      <c r="BH369" s="42">
        <f>IF(N369="sníž. přenesená",J369,0)</f>
        <v>0</v>
      </c>
      <c r="BI369" s="42">
        <f>IF(N369="nulová",J369,0)</f>
        <v>0</v>
      </c>
      <c r="BJ369" s="17" t="s">
        <v>8</v>
      </c>
      <c r="BK369" s="42">
        <f>ROUND(I369*H369,0)</f>
        <v>0</v>
      </c>
      <c r="BL369" s="17" t="s">
        <v>108</v>
      </c>
      <c r="BM369" s="41" t="s">
        <v>609</v>
      </c>
    </row>
    <row r="370" spans="2:65" s="12" customFormat="1" x14ac:dyDescent="0.2">
      <c r="B370" s="160"/>
      <c r="D370" s="161" t="s">
        <v>327</v>
      </c>
      <c r="E370" s="43" t="s">
        <v>1</v>
      </c>
      <c r="F370" s="162" t="s">
        <v>610</v>
      </c>
      <c r="H370" s="163">
        <v>8</v>
      </c>
      <c r="L370" s="160"/>
      <c r="M370" s="164"/>
      <c r="T370" s="165"/>
      <c r="AT370" s="43" t="s">
        <v>327</v>
      </c>
      <c r="AU370" s="43" t="s">
        <v>86</v>
      </c>
      <c r="AV370" s="12" t="s">
        <v>86</v>
      </c>
      <c r="AW370" s="12" t="s">
        <v>33</v>
      </c>
      <c r="AX370" s="12" t="s">
        <v>8</v>
      </c>
      <c r="AY370" s="43" t="s">
        <v>304</v>
      </c>
    </row>
    <row r="371" spans="2:65" s="1" customFormat="1" ht="37.9" customHeight="1" x14ac:dyDescent="0.2">
      <c r="B371" s="24"/>
      <c r="C371" s="150" t="s">
        <v>611</v>
      </c>
      <c r="D371" s="150" t="s">
        <v>306</v>
      </c>
      <c r="E371" s="151" t="s">
        <v>612</v>
      </c>
      <c r="F371" s="152" t="s">
        <v>613</v>
      </c>
      <c r="G371" s="153" t="s">
        <v>325</v>
      </c>
      <c r="H371" s="154">
        <v>1</v>
      </c>
      <c r="I371" s="40"/>
      <c r="J371" s="155">
        <f>ROUND(I371*H371,0)</f>
        <v>0</v>
      </c>
      <c r="K371" s="152" t="s">
        <v>310</v>
      </c>
      <c r="L371" s="24"/>
      <c r="M371" s="156" t="s">
        <v>1</v>
      </c>
      <c r="N371" s="157" t="s">
        <v>42</v>
      </c>
      <c r="P371" s="158">
        <f>O371*H371</f>
        <v>0</v>
      </c>
      <c r="Q371" s="158">
        <v>0.19094</v>
      </c>
      <c r="R371" s="158">
        <f>Q371*H371</f>
        <v>0.19094</v>
      </c>
      <c r="S371" s="158">
        <v>0</v>
      </c>
      <c r="T371" s="159">
        <f>S371*H371</f>
        <v>0</v>
      </c>
      <c r="AR371" s="41" t="s">
        <v>108</v>
      </c>
      <c r="AT371" s="41" t="s">
        <v>306</v>
      </c>
      <c r="AU371" s="41" t="s">
        <v>86</v>
      </c>
      <c r="AY371" s="17" t="s">
        <v>304</v>
      </c>
      <c r="BE371" s="42">
        <f>IF(N371="základní",J371,0)</f>
        <v>0</v>
      </c>
      <c r="BF371" s="42">
        <f>IF(N371="snížená",J371,0)</f>
        <v>0</v>
      </c>
      <c r="BG371" s="42">
        <f>IF(N371="zákl. přenesená",J371,0)</f>
        <v>0</v>
      </c>
      <c r="BH371" s="42">
        <f>IF(N371="sníž. přenesená",J371,0)</f>
        <v>0</v>
      </c>
      <c r="BI371" s="42">
        <f>IF(N371="nulová",J371,0)</f>
        <v>0</v>
      </c>
      <c r="BJ371" s="17" t="s">
        <v>8</v>
      </c>
      <c r="BK371" s="42">
        <f>ROUND(I371*H371,0)</f>
        <v>0</v>
      </c>
      <c r="BL371" s="17" t="s">
        <v>108</v>
      </c>
      <c r="BM371" s="41" t="s">
        <v>614</v>
      </c>
    </row>
    <row r="372" spans="2:65" s="1" customFormat="1" ht="37.9" customHeight="1" x14ac:dyDescent="0.2">
      <c r="B372" s="24"/>
      <c r="C372" s="150" t="s">
        <v>615</v>
      </c>
      <c r="D372" s="150" t="s">
        <v>306</v>
      </c>
      <c r="E372" s="151" t="s">
        <v>616</v>
      </c>
      <c r="F372" s="152" t="s">
        <v>617</v>
      </c>
      <c r="G372" s="153" t="s">
        <v>325</v>
      </c>
      <c r="H372" s="154">
        <v>2.4</v>
      </c>
      <c r="I372" s="40"/>
      <c r="J372" s="155">
        <f>ROUND(I372*H372,0)</f>
        <v>0</v>
      </c>
      <c r="K372" s="152" t="s">
        <v>310</v>
      </c>
      <c r="L372" s="24"/>
      <c r="M372" s="156" t="s">
        <v>1</v>
      </c>
      <c r="N372" s="157" t="s">
        <v>42</v>
      </c>
      <c r="P372" s="158">
        <f>O372*H372</f>
        <v>0</v>
      </c>
      <c r="Q372" s="158">
        <v>0.2310208</v>
      </c>
      <c r="R372" s="158">
        <f>Q372*H372</f>
        <v>0.55444991999999993</v>
      </c>
      <c r="S372" s="158">
        <v>0</v>
      </c>
      <c r="T372" s="159">
        <f>S372*H372</f>
        <v>0</v>
      </c>
      <c r="AR372" s="41" t="s">
        <v>108</v>
      </c>
      <c r="AT372" s="41" t="s">
        <v>306</v>
      </c>
      <c r="AU372" s="41" t="s">
        <v>86</v>
      </c>
      <c r="AY372" s="17" t="s">
        <v>304</v>
      </c>
      <c r="BE372" s="42">
        <f>IF(N372="základní",J372,0)</f>
        <v>0</v>
      </c>
      <c r="BF372" s="42">
        <f>IF(N372="snížená",J372,0)</f>
        <v>0</v>
      </c>
      <c r="BG372" s="42">
        <f>IF(N372="zákl. přenesená",J372,0)</f>
        <v>0</v>
      </c>
      <c r="BH372" s="42">
        <f>IF(N372="sníž. přenesená",J372,0)</f>
        <v>0</v>
      </c>
      <c r="BI372" s="42">
        <f>IF(N372="nulová",J372,0)</f>
        <v>0</v>
      </c>
      <c r="BJ372" s="17" t="s">
        <v>8</v>
      </c>
      <c r="BK372" s="42">
        <f>ROUND(I372*H372,0)</f>
        <v>0</v>
      </c>
      <c r="BL372" s="17" t="s">
        <v>108</v>
      </c>
      <c r="BM372" s="41" t="s">
        <v>618</v>
      </c>
    </row>
    <row r="373" spans="2:65" s="12" customFormat="1" x14ac:dyDescent="0.2">
      <c r="B373" s="160"/>
      <c r="D373" s="161" t="s">
        <v>327</v>
      </c>
      <c r="E373" s="43" t="s">
        <v>1</v>
      </c>
      <c r="F373" s="162" t="s">
        <v>619</v>
      </c>
      <c r="H373" s="163">
        <v>2.4</v>
      </c>
      <c r="L373" s="160"/>
      <c r="M373" s="164"/>
      <c r="T373" s="165"/>
      <c r="AT373" s="43" t="s">
        <v>327</v>
      </c>
      <c r="AU373" s="43" t="s">
        <v>86</v>
      </c>
      <c r="AV373" s="12" t="s">
        <v>86</v>
      </c>
      <c r="AW373" s="12" t="s">
        <v>33</v>
      </c>
      <c r="AX373" s="12" t="s">
        <v>8</v>
      </c>
      <c r="AY373" s="43" t="s">
        <v>304</v>
      </c>
    </row>
    <row r="374" spans="2:65" s="1" customFormat="1" ht="37.9" customHeight="1" x14ac:dyDescent="0.2">
      <c r="B374" s="24"/>
      <c r="C374" s="150" t="s">
        <v>620</v>
      </c>
      <c r="D374" s="150" t="s">
        <v>306</v>
      </c>
      <c r="E374" s="151" t="s">
        <v>621</v>
      </c>
      <c r="F374" s="152" t="s">
        <v>622</v>
      </c>
      <c r="G374" s="153" t="s">
        <v>325</v>
      </c>
      <c r="H374" s="154">
        <v>9.8740000000000006</v>
      </c>
      <c r="I374" s="40"/>
      <c r="J374" s="155">
        <f>ROUND(I374*H374,0)</f>
        <v>0</v>
      </c>
      <c r="K374" s="152" t="s">
        <v>310</v>
      </c>
      <c r="L374" s="24"/>
      <c r="M374" s="156" t="s">
        <v>1</v>
      </c>
      <c r="N374" s="157" t="s">
        <v>42</v>
      </c>
      <c r="P374" s="158">
        <f>O374*H374</f>
        <v>0</v>
      </c>
      <c r="Q374" s="158">
        <v>0.1875</v>
      </c>
      <c r="R374" s="158">
        <f>Q374*H374</f>
        <v>1.851375</v>
      </c>
      <c r="S374" s="158">
        <v>0</v>
      </c>
      <c r="T374" s="159">
        <f>S374*H374</f>
        <v>0</v>
      </c>
      <c r="AR374" s="41" t="s">
        <v>108</v>
      </c>
      <c r="AT374" s="41" t="s">
        <v>306</v>
      </c>
      <c r="AU374" s="41" t="s">
        <v>86</v>
      </c>
      <c r="AY374" s="17" t="s">
        <v>304</v>
      </c>
      <c r="BE374" s="42">
        <f>IF(N374="základní",J374,0)</f>
        <v>0</v>
      </c>
      <c r="BF374" s="42">
        <f>IF(N374="snížená",J374,0)</f>
        <v>0</v>
      </c>
      <c r="BG374" s="42">
        <f>IF(N374="zákl. přenesená",J374,0)</f>
        <v>0</v>
      </c>
      <c r="BH374" s="42">
        <f>IF(N374="sníž. přenesená",J374,0)</f>
        <v>0</v>
      </c>
      <c r="BI374" s="42">
        <f>IF(N374="nulová",J374,0)</f>
        <v>0</v>
      </c>
      <c r="BJ374" s="17" t="s">
        <v>8</v>
      </c>
      <c r="BK374" s="42">
        <f>ROUND(I374*H374,0)</f>
        <v>0</v>
      </c>
      <c r="BL374" s="17" t="s">
        <v>108</v>
      </c>
      <c r="BM374" s="41" t="s">
        <v>623</v>
      </c>
    </row>
    <row r="375" spans="2:65" s="12" customFormat="1" x14ac:dyDescent="0.2">
      <c r="B375" s="160"/>
      <c r="D375" s="161" t="s">
        <v>327</v>
      </c>
      <c r="E375" s="43" t="s">
        <v>1</v>
      </c>
      <c r="F375" s="162" t="s">
        <v>624</v>
      </c>
      <c r="H375" s="163">
        <v>4.2270000000000003</v>
      </c>
      <c r="L375" s="160"/>
      <c r="M375" s="164"/>
      <c r="T375" s="165"/>
      <c r="AT375" s="43" t="s">
        <v>327</v>
      </c>
      <c r="AU375" s="43" t="s">
        <v>86</v>
      </c>
      <c r="AV375" s="12" t="s">
        <v>86</v>
      </c>
      <c r="AW375" s="12" t="s">
        <v>33</v>
      </c>
      <c r="AX375" s="12" t="s">
        <v>77</v>
      </c>
      <c r="AY375" s="43" t="s">
        <v>304</v>
      </c>
    </row>
    <row r="376" spans="2:65" s="12" customFormat="1" x14ac:dyDescent="0.2">
      <c r="B376" s="160"/>
      <c r="D376" s="161" t="s">
        <v>327</v>
      </c>
      <c r="E376" s="43" t="s">
        <v>1</v>
      </c>
      <c r="F376" s="162" t="s">
        <v>625</v>
      </c>
      <c r="H376" s="163">
        <v>2.1190000000000002</v>
      </c>
      <c r="L376" s="160"/>
      <c r="M376" s="164"/>
      <c r="T376" s="165"/>
      <c r="AT376" s="43" t="s">
        <v>327</v>
      </c>
      <c r="AU376" s="43" t="s">
        <v>86</v>
      </c>
      <c r="AV376" s="12" t="s">
        <v>86</v>
      </c>
      <c r="AW376" s="12" t="s">
        <v>33</v>
      </c>
      <c r="AX376" s="12" t="s">
        <v>77</v>
      </c>
      <c r="AY376" s="43" t="s">
        <v>304</v>
      </c>
    </row>
    <row r="377" spans="2:65" s="12" customFormat="1" x14ac:dyDescent="0.2">
      <c r="B377" s="160"/>
      <c r="D377" s="161" t="s">
        <v>327</v>
      </c>
      <c r="E377" s="43" t="s">
        <v>1</v>
      </c>
      <c r="F377" s="162" t="s">
        <v>626</v>
      </c>
      <c r="H377" s="163">
        <v>3.528</v>
      </c>
      <c r="L377" s="160"/>
      <c r="M377" s="164"/>
      <c r="T377" s="165"/>
      <c r="AT377" s="43" t="s">
        <v>327</v>
      </c>
      <c r="AU377" s="43" t="s">
        <v>86</v>
      </c>
      <c r="AV377" s="12" t="s">
        <v>86</v>
      </c>
      <c r="AW377" s="12" t="s">
        <v>33</v>
      </c>
      <c r="AX377" s="12" t="s">
        <v>77</v>
      </c>
      <c r="AY377" s="43" t="s">
        <v>304</v>
      </c>
    </row>
    <row r="378" spans="2:65" s="13" customFormat="1" x14ac:dyDescent="0.2">
      <c r="B378" s="166"/>
      <c r="D378" s="161" t="s">
        <v>327</v>
      </c>
      <c r="E378" s="44" t="s">
        <v>1</v>
      </c>
      <c r="F378" s="167" t="s">
        <v>335</v>
      </c>
      <c r="H378" s="168">
        <v>9.8740000000000006</v>
      </c>
      <c r="L378" s="166"/>
      <c r="M378" s="169"/>
      <c r="T378" s="170"/>
      <c r="AT378" s="44" t="s">
        <v>327</v>
      </c>
      <c r="AU378" s="44" t="s">
        <v>86</v>
      </c>
      <c r="AV378" s="13" t="s">
        <v>315</v>
      </c>
      <c r="AW378" s="13" t="s">
        <v>33</v>
      </c>
      <c r="AX378" s="13" t="s">
        <v>8</v>
      </c>
      <c r="AY378" s="44" t="s">
        <v>304</v>
      </c>
    </row>
    <row r="379" spans="2:65" s="1" customFormat="1" ht="37.9" customHeight="1" x14ac:dyDescent="0.2">
      <c r="B379" s="24"/>
      <c r="C379" s="150" t="s">
        <v>627</v>
      </c>
      <c r="D379" s="150" t="s">
        <v>306</v>
      </c>
      <c r="E379" s="151" t="s">
        <v>628</v>
      </c>
      <c r="F379" s="152" t="s">
        <v>629</v>
      </c>
      <c r="G379" s="153" t="s">
        <v>325</v>
      </c>
      <c r="H379" s="154">
        <v>4.1079999999999997</v>
      </c>
      <c r="I379" s="40"/>
      <c r="J379" s="155">
        <f>ROUND(I379*H379,0)</f>
        <v>0</v>
      </c>
      <c r="K379" s="152" t="s">
        <v>310</v>
      </c>
      <c r="L379" s="24"/>
      <c r="M379" s="156" t="s">
        <v>1</v>
      </c>
      <c r="N379" s="157" t="s">
        <v>42</v>
      </c>
      <c r="P379" s="158">
        <f>O379*H379</f>
        <v>0</v>
      </c>
      <c r="Q379" s="158">
        <v>0.22687399999999999</v>
      </c>
      <c r="R379" s="158">
        <f>Q379*H379</f>
        <v>0.9319983919999999</v>
      </c>
      <c r="S379" s="158">
        <v>0</v>
      </c>
      <c r="T379" s="159">
        <f>S379*H379</f>
        <v>0</v>
      </c>
      <c r="AR379" s="41" t="s">
        <v>108</v>
      </c>
      <c r="AT379" s="41" t="s">
        <v>306</v>
      </c>
      <c r="AU379" s="41" t="s">
        <v>86</v>
      </c>
      <c r="AY379" s="17" t="s">
        <v>304</v>
      </c>
      <c r="BE379" s="42">
        <f>IF(N379="základní",J379,0)</f>
        <v>0</v>
      </c>
      <c r="BF379" s="42">
        <f>IF(N379="snížená",J379,0)</f>
        <v>0</v>
      </c>
      <c r="BG379" s="42">
        <f>IF(N379="zákl. přenesená",J379,0)</f>
        <v>0</v>
      </c>
      <c r="BH379" s="42">
        <f>IF(N379="sníž. přenesená",J379,0)</f>
        <v>0</v>
      </c>
      <c r="BI379" s="42">
        <f>IF(N379="nulová",J379,0)</f>
        <v>0</v>
      </c>
      <c r="BJ379" s="17" t="s">
        <v>8</v>
      </c>
      <c r="BK379" s="42">
        <f>ROUND(I379*H379,0)</f>
        <v>0</v>
      </c>
      <c r="BL379" s="17" t="s">
        <v>108</v>
      </c>
      <c r="BM379" s="41" t="s">
        <v>630</v>
      </c>
    </row>
    <row r="380" spans="2:65" s="12" customFormat="1" x14ac:dyDescent="0.2">
      <c r="B380" s="160"/>
      <c r="D380" s="161" t="s">
        <v>327</v>
      </c>
      <c r="E380" s="43" t="s">
        <v>1</v>
      </c>
      <c r="F380" s="162" t="s">
        <v>631</v>
      </c>
      <c r="H380" s="163">
        <v>4.1079999999999997</v>
      </c>
      <c r="L380" s="160"/>
      <c r="M380" s="164"/>
      <c r="T380" s="165"/>
      <c r="AT380" s="43" t="s">
        <v>327</v>
      </c>
      <c r="AU380" s="43" t="s">
        <v>86</v>
      </c>
      <c r="AV380" s="12" t="s">
        <v>86</v>
      </c>
      <c r="AW380" s="12" t="s">
        <v>33</v>
      </c>
      <c r="AX380" s="12" t="s">
        <v>8</v>
      </c>
      <c r="AY380" s="43" t="s">
        <v>304</v>
      </c>
    </row>
    <row r="381" spans="2:65" s="1" customFormat="1" ht="24.2" customHeight="1" x14ac:dyDescent="0.2">
      <c r="B381" s="24"/>
      <c r="C381" s="150" t="s">
        <v>632</v>
      </c>
      <c r="D381" s="150" t="s">
        <v>306</v>
      </c>
      <c r="E381" s="151" t="s">
        <v>633</v>
      </c>
      <c r="F381" s="152" t="s">
        <v>634</v>
      </c>
      <c r="G381" s="153" t="s">
        <v>352</v>
      </c>
      <c r="H381" s="154">
        <v>5.3999999999999999E-2</v>
      </c>
      <c r="I381" s="40"/>
      <c r="J381" s="155">
        <f>ROUND(I381*H381,0)</f>
        <v>0</v>
      </c>
      <c r="K381" s="152" t="s">
        <v>310</v>
      </c>
      <c r="L381" s="24"/>
      <c r="M381" s="156" t="s">
        <v>1</v>
      </c>
      <c r="N381" s="157" t="s">
        <v>42</v>
      </c>
      <c r="P381" s="158">
        <f>O381*H381</f>
        <v>0</v>
      </c>
      <c r="Q381" s="158">
        <v>2.39757</v>
      </c>
      <c r="R381" s="158">
        <f>Q381*H381</f>
        <v>0.12946878000000001</v>
      </c>
      <c r="S381" s="158">
        <v>0</v>
      </c>
      <c r="T381" s="159">
        <f>S381*H381</f>
        <v>0</v>
      </c>
      <c r="AR381" s="41" t="s">
        <v>108</v>
      </c>
      <c r="AT381" s="41" t="s">
        <v>306</v>
      </c>
      <c r="AU381" s="41" t="s">
        <v>86</v>
      </c>
      <c r="AY381" s="17" t="s">
        <v>304</v>
      </c>
      <c r="BE381" s="42">
        <f>IF(N381="základní",J381,0)</f>
        <v>0</v>
      </c>
      <c r="BF381" s="42">
        <f>IF(N381="snížená",J381,0)</f>
        <v>0</v>
      </c>
      <c r="BG381" s="42">
        <f>IF(N381="zákl. přenesená",J381,0)</f>
        <v>0</v>
      </c>
      <c r="BH381" s="42">
        <f>IF(N381="sníž. přenesená",J381,0)</f>
        <v>0</v>
      </c>
      <c r="BI381" s="42">
        <f>IF(N381="nulová",J381,0)</f>
        <v>0</v>
      </c>
      <c r="BJ381" s="17" t="s">
        <v>8</v>
      </c>
      <c r="BK381" s="42">
        <f>ROUND(I381*H381,0)</f>
        <v>0</v>
      </c>
      <c r="BL381" s="17" t="s">
        <v>108</v>
      </c>
      <c r="BM381" s="41" t="s">
        <v>635</v>
      </c>
    </row>
    <row r="382" spans="2:65" s="12" customFormat="1" x14ac:dyDescent="0.2">
      <c r="B382" s="160"/>
      <c r="D382" s="161" t="s">
        <v>327</v>
      </c>
      <c r="E382" s="43" t="s">
        <v>1</v>
      </c>
      <c r="F382" s="162" t="s">
        <v>636</v>
      </c>
      <c r="H382" s="163">
        <v>5.3999999999999999E-2</v>
      </c>
      <c r="L382" s="160"/>
      <c r="M382" s="164"/>
      <c r="T382" s="165"/>
      <c r="AT382" s="43" t="s">
        <v>327</v>
      </c>
      <c r="AU382" s="43" t="s">
        <v>86</v>
      </c>
      <c r="AV382" s="12" t="s">
        <v>86</v>
      </c>
      <c r="AW382" s="12" t="s">
        <v>33</v>
      </c>
      <c r="AX382" s="12" t="s">
        <v>8</v>
      </c>
      <c r="AY382" s="43" t="s">
        <v>304</v>
      </c>
    </row>
    <row r="383" spans="2:65" s="1" customFormat="1" ht="33" customHeight="1" x14ac:dyDescent="0.2">
      <c r="B383" s="24"/>
      <c r="C383" s="150" t="s">
        <v>637</v>
      </c>
      <c r="D383" s="150" t="s">
        <v>306</v>
      </c>
      <c r="E383" s="151" t="s">
        <v>638</v>
      </c>
      <c r="F383" s="152" t="s">
        <v>639</v>
      </c>
      <c r="G383" s="153" t="s">
        <v>325</v>
      </c>
      <c r="H383" s="154">
        <v>12.513999999999999</v>
      </c>
      <c r="I383" s="40"/>
      <c r="J383" s="155">
        <f>ROUND(I383*H383,0)</f>
        <v>0</v>
      </c>
      <c r="K383" s="152" t="s">
        <v>310</v>
      </c>
      <c r="L383" s="24"/>
      <c r="M383" s="156" t="s">
        <v>1</v>
      </c>
      <c r="N383" s="157" t="s">
        <v>42</v>
      </c>
      <c r="P383" s="158">
        <f>O383*H383</f>
        <v>0</v>
      </c>
      <c r="Q383" s="158">
        <v>0.18415000000000001</v>
      </c>
      <c r="R383" s="158">
        <f>Q383*H383</f>
        <v>2.3044530999999999</v>
      </c>
      <c r="S383" s="158">
        <v>0</v>
      </c>
      <c r="T383" s="159">
        <f>S383*H383</f>
        <v>0</v>
      </c>
      <c r="AR383" s="41" t="s">
        <v>108</v>
      </c>
      <c r="AT383" s="41" t="s">
        <v>306</v>
      </c>
      <c r="AU383" s="41" t="s">
        <v>86</v>
      </c>
      <c r="AY383" s="17" t="s">
        <v>304</v>
      </c>
      <c r="BE383" s="42">
        <f>IF(N383="základní",J383,0)</f>
        <v>0</v>
      </c>
      <c r="BF383" s="42">
        <f>IF(N383="snížená",J383,0)</f>
        <v>0</v>
      </c>
      <c r="BG383" s="42">
        <f>IF(N383="zákl. přenesená",J383,0)</f>
        <v>0</v>
      </c>
      <c r="BH383" s="42">
        <f>IF(N383="sníž. přenesená",J383,0)</f>
        <v>0</v>
      </c>
      <c r="BI383" s="42">
        <f>IF(N383="nulová",J383,0)</f>
        <v>0</v>
      </c>
      <c r="BJ383" s="17" t="s">
        <v>8</v>
      </c>
      <c r="BK383" s="42">
        <f>ROUND(I383*H383,0)</f>
        <v>0</v>
      </c>
      <c r="BL383" s="17" t="s">
        <v>108</v>
      </c>
      <c r="BM383" s="41" t="s">
        <v>640</v>
      </c>
    </row>
    <row r="384" spans="2:65" s="12" customFormat="1" x14ac:dyDescent="0.2">
      <c r="B384" s="160"/>
      <c r="D384" s="161" t="s">
        <v>327</v>
      </c>
      <c r="E384" s="43" t="s">
        <v>1</v>
      </c>
      <c r="F384" s="162" t="s">
        <v>641</v>
      </c>
      <c r="H384" s="163">
        <v>12.513999999999999</v>
      </c>
      <c r="L384" s="160"/>
      <c r="M384" s="164"/>
      <c r="T384" s="165"/>
      <c r="AT384" s="43" t="s">
        <v>327</v>
      </c>
      <c r="AU384" s="43" t="s">
        <v>86</v>
      </c>
      <c r="AV384" s="12" t="s">
        <v>86</v>
      </c>
      <c r="AW384" s="12" t="s">
        <v>33</v>
      </c>
      <c r="AX384" s="12" t="s">
        <v>8</v>
      </c>
      <c r="AY384" s="43" t="s">
        <v>304</v>
      </c>
    </row>
    <row r="385" spans="2:65" s="1" customFormat="1" ht="24.2" customHeight="1" x14ac:dyDescent="0.2">
      <c r="B385" s="24"/>
      <c r="C385" s="150" t="s">
        <v>642</v>
      </c>
      <c r="D385" s="150" t="s">
        <v>306</v>
      </c>
      <c r="E385" s="151" t="s">
        <v>643</v>
      </c>
      <c r="F385" s="152" t="s">
        <v>644</v>
      </c>
      <c r="G385" s="153" t="s">
        <v>352</v>
      </c>
      <c r="H385" s="154">
        <v>20.928000000000001</v>
      </c>
      <c r="I385" s="40"/>
      <c r="J385" s="155">
        <f>ROUND(I385*H385,0)</f>
        <v>0</v>
      </c>
      <c r="K385" s="152" t="s">
        <v>310</v>
      </c>
      <c r="L385" s="24"/>
      <c r="M385" s="156" t="s">
        <v>1</v>
      </c>
      <c r="N385" s="157" t="s">
        <v>42</v>
      </c>
      <c r="P385" s="158">
        <f>O385*H385</f>
        <v>0</v>
      </c>
      <c r="Q385" s="158">
        <v>2.5018722040000001</v>
      </c>
      <c r="R385" s="158">
        <f>Q385*H385</f>
        <v>52.359181485312007</v>
      </c>
      <c r="S385" s="158">
        <v>0</v>
      </c>
      <c r="T385" s="159">
        <f>S385*H385</f>
        <v>0</v>
      </c>
      <c r="AR385" s="41" t="s">
        <v>108</v>
      </c>
      <c r="AT385" s="41" t="s">
        <v>306</v>
      </c>
      <c r="AU385" s="41" t="s">
        <v>86</v>
      </c>
      <c r="AY385" s="17" t="s">
        <v>304</v>
      </c>
      <c r="BE385" s="42">
        <f>IF(N385="základní",J385,0)</f>
        <v>0</v>
      </c>
      <c r="BF385" s="42">
        <f>IF(N385="snížená",J385,0)</f>
        <v>0</v>
      </c>
      <c r="BG385" s="42">
        <f>IF(N385="zákl. přenesená",J385,0)</f>
        <v>0</v>
      </c>
      <c r="BH385" s="42">
        <f>IF(N385="sníž. přenesená",J385,0)</f>
        <v>0</v>
      </c>
      <c r="BI385" s="42">
        <f>IF(N385="nulová",J385,0)</f>
        <v>0</v>
      </c>
      <c r="BJ385" s="17" t="s">
        <v>8</v>
      </c>
      <c r="BK385" s="42">
        <f>ROUND(I385*H385,0)</f>
        <v>0</v>
      </c>
      <c r="BL385" s="17" t="s">
        <v>108</v>
      </c>
      <c r="BM385" s="41" t="s">
        <v>645</v>
      </c>
    </row>
    <row r="386" spans="2:65" s="12" customFormat="1" ht="22.5" x14ac:dyDescent="0.2">
      <c r="B386" s="160"/>
      <c r="D386" s="161" t="s">
        <v>327</v>
      </c>
      <c r="E386" s="43" t="s">
        <v>1</v>
      </c>
      <c r="F386" s="162" t="s">
        <v>646</v>
      </c>
      <c r="H386" s="163">
        <v>18.140999999999998</v>
      </c>
      <c r="L386" s="160"/>
      <c r="M386" s="164"/>
      <c r="T386" s="165"/>
      <c r="AT386" s="43" t="s">
        <v>327</v>
      </c>
      <c r="AU386" s="43" t="s">
        <v>86</v>
      </c>
      <c r="AV386" s="12" t="s">
        <v>86</v>
      </c>
      <c r="AW386" s="12" t="s">
        <v>33</v>
      </c>
      <c r="AX386" s="12" t="s">
        <v>77</v>
      </c>
      <c r="AY386" s="43" t="s">
        <v>304</v>
      </c>
    </row>
    <row r="387" spans="2:65" s="12" customFormat="1" ht="22.5" x14ac:dyDescent="0.2">
      <c r="B387" s="160"/>
      <c r="D387" s="161" t="s">
        <v>327</v>
      </c>
      <c r="E387" s="43" t="s">
        <v>1</v>
      </c>
      <c r="F387" s="162" t="s">
        <v>647</v>
      </c>
      <c r="H387" s="163">
        <v>2.7869999999999999</v>
      </c>
      <c r="L387" s="160"/>
      <c r="M387" s="164"/>
      <c r="T387" s="165"/>
      <c r="AT387" s="43" t="s">
        <v>327</v>
      </c>
      <c r="AU387" s="43" t="s">
        <v>86</v>
      </c>
      <c r="AV387" s="12" t="s">
        <v>86</v>
      </c>
      <c r="AW387" s="12" t="s">
        <v>33</v>
      </c>
      <c r="AX387" s="12" t="s">
        <v>77</v>
      </c>
      <c r="AY387" s="43" t="s">
        <v>304</v>
      </c>
    </row>
    <row r="388" spans="2:65" s="13" customFormat="1" x14ac:dyDescent="0.2">
      <c r="B388" s="166"/>
      <c r="D388" s="161" t="s">
        <v>327</v>
      </c>
      <c r="E388" s="44" t="s">
        <v>1</v>
      </c>
      <c r="F388" s="167" t="s">
        <v>648</v>
      </c>
      <c r="H388" s="168">
        <v>20.928000000000001</v>
      </c>
      <c r="L388" s="166"/>
      <c r="M388" s="169"/>
      <c r="T388" s="170"/>
      <c r="AT388" s="44" t="s">
        <v>327</v>
      </c>
      <c r="AU388" s="44" t="s">
        <v>86</v>
      </c>
      <c r="AV388" s="13" t="s">
        <v>315</v>
      </c>
      <c r="AW388" s="13" t="s">
        <v>33</v>
      </c>
      <c r="AX388" s="13" t="s">
        <v>8</v>
      </c>
      <c r="AY388" s="44" t="s">
        <v>304</v>
      </c>
    </row>
    <row r="389" spans="2:65" s="1" customFormat="1" ht="24.2" customHeight="1" x14ac:dyDescent="0.2">
      <c r="B389" s="24"/>
      <c r="C389" s="150" t="s">
        <v>649</v>
      </c>
      <c r="D389" s="150" t="s">
        <v>306</v>
      </c>
      <c r="E389" s="151" t="s">
        <v>650</v>
      </c>
      <c r="F389" s="152" t="s">
        <v>651</v>
      </c>
      <c r="G389" s="153" t="s">
        <v>325</v>
      </c>
      <c r="H389" s="154">
        <v>83.710999999999999</v>
      </c>
      <c r="I389" s="40"/>
      <c r="J389" s="155">
        <f>ROUND(I389*H389,0)</f>
        <v>0</v>
      </c>
      <c r="K389" s="152" t="s">
        <v>310</v>
      </c>
      <c r="L389" s="24"/>
      <c r="M389" s="156" t="s">
        <v>1</v>
      </c>
      <c r="N389" s="157" t="s">
        <v>42</v>
      </c>
      <c r="P389" s="158">
        <f>O389*H389</f>
        <v>0</v>
      </c>
      <c r="Q389" s="158">
        <v>2.7469E-3</v>
      </c>
      <c r="R389" s="158">
        <f>Q389*H389</f>
        <v>0.2299457459</v>
      </c>
      <c r="S389" s="158">
        <v>0</v>
      </c>
      <c r="T389" s="159">
        <f>S389*H389</f>
        <v>0</v>
      </c>
      <c r="AR389" s="41" t="s">
        <v>108</v>
      </c>
      <c r="AT389" s="41" t="s">
        <v>306</v>
      </c>
      <c r="AU389" s="41" t="s">
        <v>86</v>
      </c>
      <c r="AY389" s="17" t="s">
        <v>304</v>
      </c>
      <c r="BE389" s="42">
        <f>IF(N389="základní",J389,0)</f>
        <v>0</v>
      </c>
      <c r="BF389" s="42">
        <f>IF(N389="snížená",J389,0)</f>
        <v>0</v>
      </c>
      <c r="BG389" s="42">
        <f>IF(N389="zákl. přenesená",J389,0)</f>
        <v>0</v>
      </c>
      <c r="BH389" s="42">
        <f>IF(N389="sníž. přenesená",J389,0)</f>
        <v>0</v>
      </c>
      <c r="BI389" s="42">
        <f>IF(N389="nulová",J389,0)</f>
        <v>0</v>
      </c>
      <c r="BJ389" s="17" t="s">
        <v>8</v>
      </c>
      <c r="BK389" s="42">
        <f>ROUND(I389*H389,0)</f>
        <v>0</v>
      </c>
      <c r="BL389" s="17" t="s">
        <v>108</v>
      </c>
      <c r="BM389" s="41" t="s">
        <v>652</v>
      </c>
    </row>
    <row r="390" spans="2:65" s="12" customFormat="1" x14ac:dyDescent="0.2">
      <c r="B390" s="160"/>
      <c r="D390" s="161" t="s">
        <v>327</v>
      </c>
      <c r="E390" s="43" t="s">
        <v>1</v>
      </c>
      <c r="F390" s="162" t="s">
        <v>653</v>
      </c>
      <c r="H390" s="163">
        <v>72.641000000000005</v>
      </c>
      <c r="L390" s="160"/>
      <c r="M390" s="164"/>
      <c r="T390" s="165"/>
      <c r="AT390" s="43" t="s">
        <v>327</v>
      </c>
      <c r="AU390" s="43" t="s">
        <v>86</v>
      </c>
      <c r="AV390" s="12" t="s">
        <v>86</v>
      </c>
      <c r="AW390" s="12" t="s">
        <v>33</v>
      </c>
      <c r="AX390" s="12" t="s">
        <v>77</v>
      </c>
      <c r="AY390" s="43" t="s">
        <v>304</v>
      </c>
    </row>
    <row r="391" spans="2:65" s="12" customFormat="1" x14ac:dyDescent="0.2">
      <c r="B391" s="160"/>
      <c r="D391" s="161" t="s">
        <v>327</v>
      </c>
      <c r="E391" s="43" t="s">
        <v>1</v>
      </c>
      <c r="F391" s="162" t="s">
        <v>654</v>
      </c>
      <c r="H391" s="163">
        <v>11.07</v>
      </c>
      <c r="L391" s="160"/>
      <c r="M391" s="164"/>
      <c r="T391" s="165"/>
      <c r="AT391" s="43" t="s">
        <v>327</v>
      </c>
      <c r="AU391" s="43" t="s">
        <v>86</v>
      </c>
      <c r="AV391" s="12" t="s">
        <v>86</v>
      </c>
      <c r="AW391" s="12" t="s">
        <v>33</v>
      </c>
      <c r="AX391" s="12" t="s">
        <v>77</v>
      </c>
      <c r="AY391" s="43" t="s">
        <v>304</v>
      </c>
    </row>
    <row r="392" spans="2:65" s="13" customFormat="1" x14ac:dyDescent="0.2">
      <c r="B392" s="166"/>
      <c r="D392" s="161" t="s">
        <v>327</v>
      </c>
      <c r="E392" s="44" t="s">
        <v>1</v>
      </c>
      <c r="F392" s="167" t="s">
        <v>648</v>
      </c>
      <c r="H392" s="168">
        <v>83.710999999999999</v>
      </c>
      <c r="L392" s="166"/>
      <c r="M392" s="169"/>
      <c r="T392" s="170"/>
      <c r="AT392" s="44" t="s">
        <v>327</v>
      </c>
      <c r="AU392" s="44" t="s">
        <v>86</v>
      </c>
      <c r="AV392" s="13" t="s">
        <v>315</v>
      </c>
      <c r="AW392" s="13" t="s">
        <v>33</v>
      </c>
      <c r="AX392" s="13" t="s">
        <v>8</v>
      </c>
      <c r="AY392" s="44" t="s">
        <v>304</v>
      </c>
    </row>
    <row r="393" spans="2:65" s="1" customFormat="1" ht="24.2" customHeight="1" x14ac:dyDescent="0.2">
      <c r="B393" s="24"/>
      <c r="C393" s="150" t="s">
        <v>655</v>
      </c>
      <c r="D393" s="150" t="s">
        <v>306</v>
      </c>
      <c r="E393" s="151" t="s">
        <v>656</v>
      </c>
      <c r="F393" s="152" t="s">
        <v>657</v>
      </c>
      <c r="G393" s="153" t="s">
        <v>325</v>
      </c>
      <c r="H393" s="154">
        <v>83.710999999999999</v>
      </c>
      <c r="I393" s="40"/>
      <c r="J393" s="155">
        <f>ROUND(I393*H393,0)</f>
        <v>0</v>
      </c>
      <c r="K393" s="152" t="s">
        <v>310</v>
      </c>
      <c r="L393" s="24"/>
      <c r="M393" s="156" t="s">
        <v>1</v>
      </c>
      <c r="N393" s="157" t="s">
        <v>42</v>
      </c>
      <c r="P393" s="158">
        <f>O393*H393</f>
        <v>0</v>
      </c>
      <c r="Q393" s="158">
        <v>0</v>
      </c>
      <c r="R393" s="158">
        <f>Q393*H393</f>
        <v>0</v>
      </c>
      <c r="S393" s="158">
        <v>0</v>
      </c>
      <c r="T393" s="159">
        <f>S393*H393</f>
        <v>0</v>
      </c>
      <c r="AR393" s="41" t="s">
        <v>108</v>
      </c>
      <c r="AT393" s="41" t="s">
        <v>306</v>
      </c>
      <c r="AU393" s="41" t="s">
        <v>86</v>
      </c>
      <c r="AY393" s="17" t="s">
        <v>304</v>
      </c>
      <c r="BE393" s="42">
        <f>IF(N393="základní",J393,0)</f>
        <v>0</v>
      </c>
      <c r="BF393" s="42">
        <f>IF(N393="snížená",J393,0)</f>
        <v>0</v>
      </c>
      <c r="BG393" s="42">
        <f>IF(N393="zákl. přenesená",J393,0)</f>
        <v>0</v>
      </c>
      <c r="BH393" s="42">
        <f>IF(N393="sníž. přenesená",J393,0)</f>
        <v>0</v>
      </c>
      <c r="BI393" s="42">
        <f>IF(N393="nulová",J393,0)</f>
        <v>0</v>
      </c>
      <c r="BJ393" s="17" t="s">
        <v>8</v>
      </c>
      <c r="BK393" s="42">
        <f>ROUND(I393*H393,0)</f>
        <v>0</v>
      </c>
      <c r="BL393" s="17" t="s">
        <v>108</v>
      </c>
      <c r="BM393" s="41" t="s">
        <v>658</v>
      </c>
    </row>
    <row r="394" spans="2:65" s="1" customFormat="1" ht="16.5" customHeight="1" x14ac:dyDescent="0.2">
      <c r="B394" s="24"/>
      <c r="C394" s="150" t="s">
        <v>659</v>
      </c>
      <c r="D394" s="150" t="s">
        <v>306</v>
      </c>
      <c r="E394" s="151" t="s">
        <v>660</v>
      </c>
      <c r="F394" s="152" t="s">
        <v>661</v>
      </c>
      <c r="G394" s="153" t="s">
        <v>416</v>
      </c>
      <c r="H394" s="154">
        <v>5.6000000000000001E-2</v>
      </c>
      <c r="I394" s="40"/>
      <c r="J394" s="155">
        <f>ROUND(I394*H394,0)</f>
        <v>0</v>
      </c>
      <c r="K394" s="152" t="s">
        <v>310</v>
      </c>
      <c r="L394" s="24"/>
      <c r="M394" s="156" t="s">
        <v>1</v>
      </c>
      <c r="N394" s="157" t="s">
        <v>42</v>
      </c>
      <c r="P394" s="158">
        <f>O394*H394</f>
        <v>0</v>
      </c>
      <c r="Q394" s="158">
        <v>1.0475703999999999</v>
      </c>
      <c r="R394" s="158">
        <f>Q394*H394</f>
        <v>5.8663942399999995E-2</v>
      </c>
      <c r="S394" s="158">
        <v>0</v>
      </c>
      <c r="T394" s="159">
        <f>S394*H394</f>
        <v>0</v>
      </c>
      <c r="AR394" s="41" t="s">
        <v>108</v>
      </c>
      <c r="AT394" s="41" t="s">
        <v>306</v>
      </c>
      <c r="AU394" s="41" t="s">
        <v>86</v>
      </c>
      <c r="AY394" s="17" t="s">
        <v>304</v>
      </c>
      <c r="BE394" s="42">
        <f>IF(N394="základní",J394,0)</f>
        <v>0</v>
      </c>
      <c r="BF394" s="42">
        <f>IF(N394="snížená",J394,0)</f>
        <v>0</v>
      </c>
      <c r="BG394" s="42">
        <f>IF(N394="zákl. přenesená",J394,0)</f>
        <v>0</v>
      </c>
      <c r="BH394" s="42">
        <f>IF(N394="sníž. přenesená",J394,0)</f>
        <v>0</v>
      </c>
      <c r="BI394" s="42">
        <f>IF(N394="nulová",J394,0)</f>
        <v>0</v>
      </c>
      <c r="BJ394" s="17" t="s">
        <v>8</v>
      </c>
      <c r="BK394" s="42">
        <f>ROUND(I394*H394,0)</f>
        <v>0</v>
      </c>
      <c r="BL394" s="17" t="s">
        <v>108</v>
      </c>
      <c r="BM394" s="41" t="s">
        <v>662</v>
      </c>
    </row>
    <row r="395" spans="2:65" s="12" customFormat="1" x14ac:dyDescent="0.2">
      <c r="B395" s="160"/>
      <c r="D395" s="161" t="s">
        <v>327</v>
      </c>
      <c r="E395" s="43" t="s">
        <v>1</v>
      </c>
      <c r="F395" s="162" t="s">
        <v>663</v>
      </c>
      <c r="H395" s="163">
        <v>5.6000000000000001E-2</v>
      </c>
      <c r="L395" s="160"/>
      <c r="M395" s="164"/>
      <c r="T395" s="165"/>
      <c r="AT395" s="43" t="s">
        <v>327</v>
      </c>
      <c r="AU395" s="43" t="s">
        <v>86</v>
      </c>
      <c r="AV395" s="12" t="s">
        <v>86</v>
      </c>
      <c r="AW395" s="12" t="s">
        <v>33</v>
      </c>
      <c r="AX395" s="12" t="s">
        <v>8</v>
      </c>
      <c r="AY395" s="43" t="s">
        <v>304</v>
      </c>
    </row>
    <row r="396" spans="2:65" s="1" customFormat="1" ht="16.5" customHeight="1" x14ac:dyDescent="0.2">
      <c r="B396" s="24"/>
      <c r="C396" s="150" t="s">
        <v>664</v>
      </c>
      <c r="D396" s="150" t="s">
        <v>306</v>
      </c>
      <c r="E396" s="151" t="s">
        <v>665</v>
      </c>
      <c r="F396" s="152" t="s">
        <v>666</v>
      </c>
      <c r="G396" s="153" t="s">
        <v>416</v>
      </c>
      <c r="H396" s="154">
        <v>2.347</v>
      </c>
      <c r="I396" s="40"/>
      <c r="J396" s="155">
        <f>ROUND(I396*H396,0)</f>
        <v>0</v>
      </c>
      <c r="K396" s="152" t="s">
        <v>310</v>
      </c>
      <c r="L396" s="24"/>
      <c r="M396" s="156" t="s">
        <v>1</v>
      </c>
      <c r="N396" s="157" t="s">
        <v>42</v>
      </c>
      <c r="P396" s="158">
        <f>O396*H396</f>
        <v>0</v>
      </c>
      <c r="Q396" s="158">
        <v>1.0492218</v>
      </c>
      <c r="R396" s="158">
        <f>Q396*H396</f>
        <v>2.4625235646000001</v>
      </c>
      <c r="S396" s="158">
        <v>0</v>
      </c>
      <c r="T396" s="159">
        <f>S396*H396</f>
        <v>0</v>
      </c>
      <c r="AR396" s="41" t="s">
        <v>108</v>
      </c>
      <c r="AT396" s="41" t="s">
        <v>306</v>
      </c>
      <c r="AU396" s="41" t="s">
        <v>86</v>
      </c>
      <c r="AY396" s="17" t="s">
        <v>304</v>
      </c>
      <c r="BE396" s="42">
        <f>IF(N396="základní",J396,0)</f>
        <v>0</v>
      </c>
      <c r="BF396" s="42">
        <f>IF(N396="snížená",J396,0)</f>
        <v>0</v>
      </c>
      <c r="BG396" s="42">
        <f>IF(N396="zákl. přenesená",J396,0)</f>
        <v>0</v>
      </c>
      <c r="BH396" s="42">
        <f>IF(N396="sníž. přenesená",J396,0)</f>
        <v>0</v>
      </c>
      <c r="BI396" s="42">
        <f>IF(N396="nulová",J396,0)</f>
        <v>0</v>
      </c>
      <c r="BJ396" s="17" t="s">
        <v>8</v>
      </c>
      <c r="BK396" s="42">
        <f>ROUND(I396*H396,0)</f>
        <v>0</v>
      </c>
      <c r="BL396" s="17" t="s">
        <v>108</v>
      </c>
      <c r="BM396" s="41" t="s">
        <v>667</v>
      </c>
    </row>
    <row r="397" spans="2:65" s="12" customFormat="1" x14ac:dyDescent="0.2">
      <c r="B397" s="160"/>
      <c r="D397" s="161" t="s">
        <v>327</v>
      </c>
      <c r="E397" s="43" t="s">
        <v>1</v>
      </c>
      <c r="F397" s="162" t="s">
        <v>668</v>
      </c>
      <c r="H397" s="163">
        <v>2.347</v>
      </c>
      <c r="L397" s="160"/>
      <c r="M397" s="164"/>
      <c r="T397" s="165"/>
      <c r="AT397" s="43" t="s">
        <v>327</v>
      </c>
      <c r="AU397" s="43" t="s">
        <v>86</v>
      </c>
      <c r="AV397" s="12" t="s">
        <v>86</v>
      </c>
      <c r="AW397" s="12" t="s">
        <v>33</v>
      </c>
      <c r="AX397" s="12" t="s">
        <v>8</v>
      </c>
      <c r="AY397" s="43" t="s">
        <v>304</v>
      </c>
    </row>
    <row r="398" spans="2:65" s="1" customFormat="1" ht="24.2" customHeight="1" x14ac:dyDescent="0.2">
      <c r="B398" s="24"/>
      <c r="C398" s="150" t="s">
        <v>669</v>
      </c>
      <c r="D398" s="150" t="s">
        <v>306</v>
      </c>
      <c r="E398" s="151" t="s">
        <v>670</v>
      </c>
      <c r="F398" s="152" t="s">
        <v>671</v>
      </c>
      <c r="G398" s="153" t="s">
        <v>352</v>
      </c>
      <c r="H398" s="154">
        <v>26.254000000000001</v>
      </c>
      <c r="I398" s="40"/>
      <c r="J398" s="155">
        <f>ROUND(I398*H398,0)</f>
        <v>0</v>
      </c>
      <c r="K398" s="152" t="s">
        <v>310</v>
      </c>
      <c r="L398" s="24"/>
      <c r="M398" s="156" t="s">
        <v>1</v>
      </c>
      <c r="N398" s="157" t="s">
        <v>42</v>
      </c>
      <c r="P398" s="158">
        <f>O398*H398</f>
        <v>0</v>
      </c>
      <c r="Q398" s="158">
        <v>2.5018722040000001</v>
      </c>
      <c r="R398" s="158">
        <f>Q398*H398</f>
        <v>65.684152843816008</v>
      </c>
      <c r="S398" s="158">
        <v>0</v>
      </c>
      <c r="T398" s="159">
        <f>S398*H398</f>
        <v>0</v>
      </c>
      <c r="AR398" s="41" t="s">
        <v>108</v>
      </c>
      <c r="AT398" s="41" t="s">
        <v>306</v>
      </c>
      <c r="AU398" s="41" t="s">
        <v>86</v>
      </c>
      <c r="AY398" s="17" t="s">
        <v>304</v>
      </c>
      <c r="BE398" s="42">
        <f>IF(N398="základní",J398,0)</f>
        <v>0</v>
      </c>
      <c r="BF398" s="42">
        <f>IF(N398="snížená",J398,0)</f>
        <v>0</v>
      </c>
      <c r="BG398" s="42">
        <f>IF(N398="zákl. přenesená",J398,0)</f>
        <v>0</v>
      </c>
      <c r="BH398" s="42">
        <f>IF(N398="sníž. přenesená",J398,0)</f>
        <v>0</v>
      </c>
      <c r="BI398" s="42">
        <f>IF(N398="nulová",J398,0)</f>
        <v>0</v>
      </c>
      <c r="BJ398" s="17" t="s">
        <v>8</v>
      </c>
      <c r="BK398" s="42">
        <f>ROUND(I398*H398,0)</f>
        <v>0</v>
      </c>
      <c r="BL398" s="17" t="s">
        <v>108</v>
      </c>
      <c r="BM398" s="41" t="s">
        <v>672</v>
      </c>
    </row>
    <row r="399" spans="2:65" s="12" customFormat="1" ht="22.5" x14ac:dyDescent="0.2">
      <c r="B399" s="160"/>
      <c r="D399" s="161" t="s">
        <v>327</v>
      </c>
      <c r="E399" s="43" t="s">
        <v>1</v>
      </c>
      <c r="F399" s="162" t="s">
        <v>673</v>
      </c>
      <c r="H399" s="163">
        <v>22.667000000000002</v>
      </c>
      <c r="L399" s="160"/>
      <c r="M399" s="164"/>
      <c r="T399" s="165"/>
      <c r="AT399" s="43" t="s">
        <v>327</v>
      </c>
      <c r="AU399" s="43" t="s">
        <v>86</v>
      </c>
      <c r="AV399" s="12" t="s">
        <v>86</v>
      </c>
      <c r="AW399" s="12" t="s">
        <v>33</v>
      </c>
      <c r="AX399" s="12" t="s">
        <v>77</v>
      </c>
      <c r="AY399" s="43" t="s">
        <v>304</v>
      </c>
    </row>
    <row r="400" spans="2:65" s="12" customFormat="1" ht="22.5" x14ac:dyDescent="0.2">
      <c r="B400" s="160"/>
      <c r="D400" s="161" t="s">
        <v>327</v>
      </c>
      <c r="E400" s="43" t="s">
        <v>1</v>
      </c>
      <c r="F400" s="162" t="s">
        <v>674</v>
      </c>
      <c r="H400" s="163">
        <v>3.5870000000000002</v>
      </c>
      <c r="L400" s="160"/>
      <c r="M400" s="164"/>
      <c r="T400" s="165"/>
      <c r="AT400" s="43" t="s">
        <v>327</v>
      </c>
      <c r="AU400" s="43" t="s">
        <v>86</v>
      </c>
      <c r="AV400" s="12" t="s">
        <v>86</v>
      </c>
      <c r="AW400" s="12" t="s">
        <v>33</v>
      </c>
      <c r="AX400" s="12" t="s">
        <v>77</v>
      </c>
      <c r="AY400" s="43" t="s">
        <v>304</v>
      </c>
    </row>
    <row r="401" spans="2:65" s="13" customFormat="1" x14ac:dyDescent="0.2">
      <c r="B401" s="166"/>
      <c r="D401" s="161" t="s">
        <v>327</v>
      </c>
      <c r="E401" s="44" t="s">
        <v>1</v>
      </c>
      <c r="F401" s="167" t="s">
        <v>335</v>
      </c>
      <c r="H401" s="168">
        <v>26.254000000000001</v>
      </c>
      <c r="L401" s="166"/>
      <c r="M401" s="169"/>
      <c r="T401" s="170"/>
      <c r="AT401" s="44" t="s">
        <v>327</v>
      </c>
      <c r="AU401" s="44" t="s">
        <v>86</v>
      </c>
      <c r="AV401" s="13" t="s">
        <v>315</v>
      </c>
      <c r="AW401" s="13" t="s">
        <v>33</v>
      </c>
      <c r="AX401" s="13" t="s">
        <v>8</v>
      </c>
      <c r="AY401" s="44" t="s">
        <v>304</v>
      </c>
    </row>
    <row r="402" spans="2:65" s="1" customFormat="1" ht="24.2" customHeight="1" x14ac:dyDescent="0.2">
      <c r="B402" s="24"/>
      <c r="C402" s="150" t="s">
        <v>675</v>
      </c>
      <c r="D402" s="150" t="s">
        <v>306</v>
      </c>
      <c r="E402" s="151" t="s">
        <v>676</v>
      </c>
      <c r="F402" s="152" t="s">
        <v>677</v>
      </c>
      <c r="G402" s="153" t="s">
        <v>325</v>
      </c>
      <c r="H402" s="154">
        <v>218.779</v>
      </c>
      <c r="I402" s="40"/>
      <c r="J402" s="155">
        <f>ROUND(I402*H402,0)</f>
        <v>0</v>
      </c>
      <c r="K402" s="152" t="s">
        <v>310</v>
      </c>
      <c r="L402" s="24"/>
      <c r="M402" s="156" t="s">
        <v>1</v>
      </c>
      <c r="N402" s="157" t="s">
        <v>42</v>
      </c>
      <c r="P402" s="158">
        <f>O402*H402</f>
        <v>0</v>
      </c>
      <c r="Q402" s="158">
        <v>3.4619E-3</v>
      </c>
      <c r="R402" s="158">
        <f>Q402*H402</f>
        <v>0.75739102009999992</v>
      </c>
      <c r="S402" s="158">
        <v>0</v>
      </c>
      <c r="T402" s="159">
        <f>S402*H402</f>
        <v>0</v>
      </c>
      <c r="AR402" s="41" t="s">
        <v>108</v>
      </c>
      <c r="AT402" s="41" t="s">
        <v>306</v>
      </c>
      <c r="AU402" s="41" t="s">
        <v>86</v>
      </c>
      <c r="AY402" s="17" t="s">
        <v>304</v>
      </c>
      <c r="BE402" s="42">
        <f>IF(N402="základní",J402,0)</f>
        <v>0</v>
      </c>
      <c r="BF402" s="42">
        <f>IF(N402="snížená",J402,0)</f>
        <v>0</v>
      </c>
      <c r="BG402" s="42">
        <f>IF(N402="zákl. přenesená",J402,0)</f>
        <v>0</v>
      </c>
      <c r="BH402" s="42">
        <f>IF(N402="sníž. přenesená",J402,0)</f>
        <v>0</v>
      </c>
      <c r="BI402" s="42">
        <f>IF(N402="nulová",J402,0)</f>
        <v>0</v>
      </c>
      <c r="BJ402" s="17" t="s">
        <v>8</v>
      </c>
      <c r="BK402" s="42">
        <f>ROUND(I402*H402,0)</f>
        <v>0</v>
      </c>
      <c r="BL402" s="17" t="s">
        <v>108</v>
      </c>
      <c r="BM402" s="41" t="s">
        <v>678</v>
      </c>
    </row>
    <row r="403" spans="2:65" s="12" customFormat="1" ht="22.5" x14ac:dyDescent="0.2">
      <c r="B403" s="160"/>
      <c r="D403" s="161" t="s">
        <v>327</v>
      </c>
      <c r="E403" s="43" t="s">
        <v>1</v>
      </c>
      <c r="F403" s="162" t="s">
        <v>679</v>
      </c>
      <c r="H403" s="163">
        <v>188.88800000000001</v>
      </c>
      <c r="L403" s="160"/>
      <c r="M403" s="164"/>
      <c r="T403" s="165"/>
      <c r="AT403" s="43" t="s">
        <v>327</v>
      </c>
      <c r="AU403" s="43" t="s">
        <v>86</v>
      </c>
      <c r="AV403" s="12" t="s">
        <v>86</v>
      </c>
      <c r="AW403" s="12" t="s">
        <v>33</v>
      </c>
      <c r="AX403" s="12" t="s">
        <v>77</v>
      </c>
      <c r="AY403" s="43" t="s">
        <v>304</v>
      </c>
    </row>
    <row r="404" spans="2:65" s="12" customFormat="1" ht="22.5" x14ac:dyDescent="0.2">
      <c r="B404" s="160"/>
      <c r="D404" s="161" t="s">
        <v>327</v>
      </c>
      <c r="E404" s="43" t="s">
        <v>1</v>
      </c>
      <c r="F404" s="162" t="s">
        <v>680</v>
      </c>
      <c r="H404" s="163">
        <v>29.890999999999998</v>
      </c>
      <c r="L404" s="160"/>
      <c r="M404" s="164"/>
      <c r="T404" s="165"/>
      <c r="AT404" s="43" t="s">
        <v>327</v>
      </c>
      <c r="AU404" s="43" t="s">
        <v>86</v>
      </c>
      <c r="AV404" s="12" t="s">
        <v>86</v>
      </c>
      <c r="AW404" s="12" t="s">
        <v>33</v>
      </c>
      <c r="AX404" s="12" t="s">
        <v>77</v>
      </c>
      <c r="AY404" s="43" t="s">
        <v>304</v>
      </c>
    </row>
    <row r="405" spans="2:65" s="13" customFormat="1" x14ac:dyDescent="0.2">
      <c r="B405" s="166"/>
      <c r="D405" s="161" t="s">
        <v>327</v>
      </c>
      <c r="E405" s="44" t="s">
        <v>1</v>
      </c>
      <c r="F405" s="167" t="s">
        <v>335</v>
      </c>
      <c r="H405" s="168">
        <v>218.779</v>
      </c>
      <c r="L405" s="166"/>
      <c r="M405" s="169"/>
      <c r="T405" s="170"/>
      <c r="AT405" s="44" t="s">
        <v>327</v>
      </c>
      <c r="AU405" s="44" t="s">
        <v>86</v>
      </c>
      <c r="AV405" s="13" t="s">
        <v>315</v>
      </c>
      <c r="AW405" s="13" t="s">
        <v>33</v>
      </c>
      <c r="AX405" s="13" t="s">
        <v>8</v>
      </c>
      <c r="AY405" s="44" t="s">
        <v>304</v>
      </c>
    </row>
    <row r="406" spans="2:65" s="1" customFormat="1" ht="24.2" customHeight="1" x14ac:dyDescent="0.2">
      <c r="B406" s="24"/>
      <c r="C406" s="150" t="s">
        <v>681</v>
      </c>
      <c r="D406" s="150" t="s">
        <v>306</v>
      </c>
      <c r="E406" s="151" t="s">
        <v>682</v>
      </c>
      <c r="F406" s="152" t="s">
        <v>683</v>
      </c>
      <c r="G406" s="153" t="s">
        <v>325</v>
      </c>
      <c r="H406" s="154">
        <v>218.779</v>
      </c>
      <c r="I406" s="40"/>
      <c r="J406" s="155">
        <f>ROUND(I406*H406,0)</f>
        <v>0</v>
      </c>
      <c r="K406" s="152" t="s">
        <v>310</v>
      </c>
      <c r="L406" s="24"/>
      <c r="M406" s="156" t="s">
        <v>1</v>
      </c>
      <c r="N406" s="157" t="s">
        <v>42</v>
      </c>
      <c r="P406" s="158">
        <f>O406*H406</f>
        <v>0</v>
      </c>
      <c r="Q406" s="158">
        <v>0</v>
      </c>
      <c r="R406" s="158">
        <f>Q406*H406</f>
        <v>0</v>
      </c>
      <c r="S406" s="158">
        <v>0</v>
      </c>
      <c r="T406" s="159">
        <f>S406*H406</f>
        <v>0</v>
      </c>
      <c r="AR406" s="41" t="s">
        <v>108</v>
      </c>
      <c r="AT406" s="41" t="s">
        <v>306</v>
      </c>
      <c r="AU406" s="41" t="s">
        <v>86</v>
      </c>
      <c r="AY406" s="17" t="s">
        <v>304</v>
      </c>
      <c r="BE406" s="42">
        <f>IF(N406="základní",J406,0)</f>
        <v>0</v>
      </c>
      <c r="BF406" s="42">
        <f>IF(N406="snížená",J406,0)</f>
        <v>0</v>
      </c>
      <c r="BG406" s="42">
        <f>IF(N406="zákl. přenesená",J406,0)</f>
        <v>0</v>
      </c>
      <c r="BH406" s="42">
        <f>IF(N406="sníž. přenesená",J406,0)</f>
        <v>0</v>
      </c>
      <c r="BI406" s="42">
        <f>IF(N406="nulová",J406,0)</f>
        <v>0</v>
      </c>
      <c r="BJ406" s="17" t="s">
        <v>8</v>
      </c>
      <c r="BK406" s="42">
        <f>ROUND(I406*H406,0)</f>
        <v>0</v>
      </c>
      <c r="BL406" s="17" t="s">
        <v>108</v>
      </c>
      <c r="BM406" s="41" t="s">
        <v>684</v>
      </c>
    </row>
    <row r="407" spans="2:65" s="1" customFormat="1" ht="16.5" customHeight="1" x14ac:dyDescent="0.2">
      <c r="B407" s="24"/>
      <c r="C407" s="150" t="s">
        <v>685</v>
      </c>
      <c r="D407" s="150" t="s">
        <v>306</v>
      </c>
      <c r="E407" s="151" t="s">
        <v>686</v>
      </c>
      <c r="F407" s="152" t="s">
        <v>687</v>
      </c>
      <c r="G407" s="153" t="s">
        <v>416</v>
      </c>
      <c r="H407" s="154">
        <v>1.1459999999999999</v>
      </c>
      <c r="I407" s="40"/>
      <c r="J407" s="155">
        <f>ROUND(I407*H407,0)</f>
        <v>0</v>
      </c>
      <c r="K407" s="152" t="s">
        <v>310</v>
      </c>
      <c r="L407" s="24"/>
      <c r="M407" s="156" t="s">
        <v>1</v>
      </c>
      <c r="N407" s="157" t="s">
        <v>42</v>
      </c>
      <c r="P407" s="158">
        <f>O407*H407</f>
        <v>0</v>
      </c>
      <c r="Q407" s="158">
        <v>1.0627727796999999</v>
      </c>
      <c r="R407" s="158">
        <f>Q407*H407</f>
        <v>1.2179376055361999</v>
      </c>
      <c r="S407" s="158">
        <v>0</v>
      </c>
      <c r="T407" s="159">
        <f>S407*H407</f>
        <v>0</v>
      </c>
      <c r="AR407" s="41" t="s">
        <v>108</v>
      </c>
      <c r="AT407" s="41" t="s">
        <v>306</v>
      </c>
      <c r="AU407" s="41" t="s">
        <v>86</v>
      </c>
      <c r="AY407" s="17" t="s">
        <v>304</v>
      </c>
      <c r="BE407" s="42">
        <f>IF(N407="základní",J407,0)</f>
        <v>0</v>
      </c>
      <c r="BF407" s="42">
        <f>IF(N407="snížená",J407,0)</f>
        <v>0</v>
      </c>
      <c r="BG407" s="42">
        <f>IF(N407="zákl. přenesená",J407,0)</f>
        <v>0</v>
      </c>
      <c r="BH407" s="42">
        <f>IF(N407="sníž. přenesená",J407,0)</f>
        <v>0</v>
      </c>
      <c r="BI407" s="42">
        <f>IF(N407="nulová",J407,0)</f>
        <v>0</v>
      </c>
      <c r="BJ407" s="17" t="s">
        <v>8</v>
      </c>
      <c r="BK407" s="42">
        <f>ROUND(I407*H407,0)</f>
        <v>0</v>
      </c>
      <c r="BL407" s="17" t="s">
        <v>108</v>
      </c>
      <c r="BM407" s="41" t="s">
        <v>688</v>
      </c>
    </row>
    <row r="408" spans="2:65" s="12" customFormat="1" x14ac:dyDescent="0.2">
      <c r="B408" s="160"/>
      <c r="D408" s="161" t="s">
        <v>327</v>
      </c>
      <c r="E408" s="43" t="s">
        <v>1</v>
      </c>
      <c r="F408" s="162" t="s">
        <v>689</v>
      </c>
      <c r="H408" s="163">
        <v>1.1459999999999999</v>
      </c>
      <c r="L408" s="160"/>
      <c r="M408" s="164"/>
      <c r="T408" s="165"/>
      <c r="AT408" s="43" t="s">
        <v>327</v>
      </c>
      <c r="AU408" s="43" t="s">
        <v>86</v>
      </c>
      <c r="AV408" s="12" t="s">
        <v>86</v>
      </c>
      <c r="AW408" s="12" t="s">
        <v>33</v>
      </c>
      <c r="AX408" s="12" t="s">
        <v>8</v>
      </c>
      <c r="AY408" s="43" t="s">
        <v>304</v>
      </c>
    </row>
    <row r="409" spans="2:65" s="1" customFormat="1" ht="16.5" customHeight="1" x14ac:dyDescent="0.2">
      <c r="B409" s="24"/>
      <c r="C409" s="150" t="s">
        <v>690</v>
      </c>
      <c r="D409" s="150" t="s">
        <v>306</v>
      </c>
      <c r="E409" s="151" t="s">
        <v>691</v>
      </c>
      <c r="F409" s="152" t="s">
        <v>692</v>
      </c>
      <c r="G409" s="153" t="s">
        <v>352</v>
      </c>
      <c r="H409" s="154">
        <v>1.0960000000000001</v>
      </c>
      <c r="I409" s="40"/>
      <c r="J409" s="155">
        <f>ROUND(I409*H409,0)</f>
        <v>0</v>
      </c>
      <c r="K409" s="152" t="s">
        <v>310</v>
      </c>
      <c r="L409" s="24"/>
      <c r="M409" s="156" t="s">
        <v>1</v>
      </c>
      <c r="N409" s="157" t="s">
        <v>42</v>
      </c>
      <c r="P409" s="158">
        <f>O409*H409</f>
        <v>0</v>
      </c>
      <c r="Q409" s="158">
        <v>2.5018773520000002</v>
      </c>
      <c r="R409" s="158">
        <f>Q409*H409</f>
        <v>2.7420575777920004</v>
      </c>
      <c r="S409" s="158">
        <v>0</v>
      </c>
      <c r="T409" s="159">
        <f>S409*H409</f>
        <v>0</v>
      </c>
      <c r="AR409" s="41" t="s">
        <v>108</v>
      </c>
      <c r="AT409" s="41" t="s">
        <v>306</v>
      </c>
      <c r="AU409" s="41" t="s">
        <v>86</v>
      </c>
      <c r="AY409" s="17" t="s">
        <v>304</v>
      </c>
      <c r="BE409" s="42">
        <f>IF(N409="základní",J409,0)</f>
        <v>0</v>
      </c>
      <c r="BF409" s="42">
        <f>IF(N409="snížená",J409,0)</f>
        <v>0</v>
      </c>
      <c r="BG409" s="42">
        <f>IF(N409="zákl. přenesená",J409,0)</f>
        <v>0</v>
      </c>
      <c r="BH409" s="42">
        <f>IF(N409="sníž. přenesená",J409,0)</f>
        <v>0</v>
      </c>
      <c r="BI409" s="42">
        <f>IF(N409="nulová",J409,0)</f>
        <v>0</v>
      </c>
      <c r="BJ409" s="17" t="s">
        <v>8</v>
      </c>
      <c r="BK409" s="42">
        <f>ROUND(I409*H409,0)</f>
        <v>0</v>
      </c>
      <c r="BL409" s="17" t="s">
        <v>108</v>
      </c>
      <c r="BM409" s="41" t="s">
        <v>693</v>
      </c>
    </row>
    <row r="410" spans="2:65" s="12" customFormat="1" x14ac:dyDescent="0.2">
      <c r="B410" s="160"/>
      <c r="D410" s="161" t="s">
        <v>327</v>
      </c>
      <c r="E410" s="43" t="s">
        <v>1</v>
      </c>
      <c r="F410" s="162" t="s">
        <v>694</v>
      </c>
      <c r="H410" s="163">
        <v>1.0960000000000001</v>
      </c>
      <c r="L410" s="160"/>
      <c r="M410" s="164"/>
      <c r="T410" s="165"/>
      <c r="AT410" s="43" t="s">
        <v>327</v>
      </c>
      <c r="AU410" s="43" t="s">
        <v>86</v>
      </c>
      <c r="AV410" s="12" t="s">
        <v>86</v>
      </c>
      <c r="AW410" s="12" t="s">
        <v>33</v>
      </c>
      <c r="AX410" s="12" t="s">
        <v>77</v>
      </c>
      <c r="AY410" s="43" t="s">
        <v>304</v>
      </c>
    </row>
    <row r="411" spans="2:65" s="13" customFormat="1" x14ac:dyDescent="0.2">
      <c r="B411" s="166"/>
      <c r="D411" s="161" t="s">
        <v>327</v>
      </c>
      <c r="E411" s="44" t="s">
        <v>1</v>
      </c>
      <c r="F411" s="167" t="s">
        <v>335</v>
      </c>
      <c r="H411" s="168">
        <v>1.0960000000000001</v>
      </c>
      <c r="L411" s="166"/>
      <c r="M411" s="169"/>
      <c r="T411" s="170"/>
      <c r="AT411" s="44" t="s">
        <v>327</v>
      </c>
      <c r="AU411" s="44" t="s">
        <v>86</v>
      </c>
      <c r="AV411" s="13" t="s">
        <v>315</v>
      </c>
      <c r="AW411" s="13" t="s">
        <v>33</v>
      </c>
      <c r="AX411" s="13" t="s">
        <v>8</v>
      </c>
      <c r="AY411" s="44" t="s">
        <v>304</v>
      </c>
    </row>
    <row r="412" spans="2:65" s="1" customFormat="1" ht="16.5" customHeight="1" x14ac:dyDescent="0.2">
      <c r="B412" s="24"/>
      <c r="C412" s="150" t="s">
        <v>695</v>
      </c>
      <c r="D412" s="150" t="s">
        <v>306</v>
      </c>
      <c r="E412" s="151" t="s">
        <v>696</v>
      </c>
      <c r="F412" s="152" t="s">
        <v>697</v>
      </c>
      <c r="G412" s="153" t="s">
        <v>325</v>
      </c>
      <c r="H412" s="154">
        <v>8.9610000000000003</v>
      </c>
      <c r="I412" s="40"/>
      <c r="J412" s="155">
        <f>ROUND(I412*H412,0)</f>
        <v>0</v>
      </c>
      <c r="K412" s="152" t="s">
        <v>310</v>
      </c>
      <c r="L412" s="24"/>
      <c r="M412" s="156" t="s">
        <v>1</v>
      </c>
      <c r="N412" s="157" t="s">
        <v>42</v>
      </c>
      <c r="P412" s="158">
        <f>O412*H412</f>
        <v>0</v>
      </c>
      <c r="Q412" s="158">
        <v>1.4087000000000001E-2</v>
      </c>
      <c r="R412" s="158">
        <f>Q412*H412</f>
        <v>0.126233607</v>
      </c>
      <c r="S412" s="158">
        <v>0</v>
      </c>
      <c r="T412" s="159">
        <f>S412*H412</f>
        <v>0</v>
      </c>
      <c r="AR412" s="41" t="s">
        <v>108</v>
      </c>
      <c r="AT412" s="41" t="s">
        <v>306</v>
      </c>
      <c r="AU412" s="41" t="s">
        <v>86</v>
      </c>
      <c r="AY412" s="17" t="s">
        <v>304</v>
      </c>
      <c r="BE412" s="42">
        <f>IF(N412="základní",J412,0)</f>
        <v>0</v>
      </c>
      <c r="BF412" s="42">
        <f>IF(N412="snížená",J412,0)</f>
        <v>0</v>
      </c>
      <c r="BG412" s="42">
        <f>IF(N412="zákl. přenesená",J412,0)</f>
        <v>0</v>
      </c>
      <c r="BH412" s="42">
        <f>IF(N412="sníž. přenesená",J412,0)</f>
        <v>0</v>
      </c>
      <c r="BI412" s="42">
        <f>IF(N412="nulová",J412,0)</f>
        <v>0</v>
      </c>
      <c r="BJ412" s="17" t="s">
        <v>8</v>
      </c>
      <c r="BK412" s="42">
        <f>ROUND(I412*H412,0)</f>
        <v>0</v>
      </c>
      <c r="BL412" s="17" t="s">
        <v>108</v>
      </c>
      <c r="BM412" s="41" t="s">
        <v>698</v>
      </c>
    </row>
    <row r="413" spans="2:65" s="12" customFormat="1" x14ac:dyDescent="0.2">
      <c r="B413" s="160"/>
      <c r="D413" s="161" t="s">
        <v>327</v>
      </c>
      <c r="E413" s="43" t="s">
        <v>1</v>
      </c>
      <c r="F413" s="162" t="s">
        <v>699</v>
      </c>
      <c r="H413" s="163">
        <v>8.9610000000000003</v>
      </c>
      <c r="L413" s="160"/>
      <c r="M413" s="164"/>
      <c r="T413" s="165"/>
      <c r="AT413" s="43" t="s">
        <v>327</v>
      </c>
      <c r="AU413" s="43" t="s">
        <v>86</v>
      </c>
      <c r="AV413" s="12" t="s">
        <v>86</v>
      </c>
      <c r="AW413" s="12" t="s">
        <v>33</v>
      </c>
      <c r="AX413" s="12" t="s">
        <v>77</v>
      </c>
      <c r="AY413" s="43" t="s">
        <v>304</v>
      </c>
    </row>
    <row r="414" spans="2:65" s="13" customFormat="1" x14ac:dyDescent="0.2">
      <c r="B414" s="166"/>
      <c r="D414" s="161" t="s">
        <v>327</v>
      </c>
      <c r="E414" s="44" t="s">
        <v>1</v>
      </c>
      <c r="F414" s="167" t="s">
        <v>335</v>
      </c>
      <c r="H414" s="168">
        <v>8.9610000000000003</v>
      </c>
      <c r="L414" s="166"/>
      <c r="M414" s="169"/>
      <c r="T414" s="170"/>
      <c r="AT414" s="44" t="s">
        <v>327</v>
      </c>
      <c r="AU414" s="44" t="s">
        <v>86</v>
      </c>
      <c r="AV414" s="13" t="s">
        <v>315</v>
      </c>
      <c r="AW414" s="13" t="s">
        <v>33</v>
      </c>
      <c r="AX414" s="13" t="s">
        <v>8</v>
      </c>
      <c r="AY414" s="44" t="s">
        <v>304</v>
      </c>
    </row>
    <row r="415" spans="2:65" s="1" customFormat="1" ht="16.5" customHeight="1" x14ac:dyDescent="0.2">
      <c r="B415" s="24"/>
      <c r="C415" s="150" t="s">
        <v>700</v>
      </c>
      <c r="D415" s="150" t="s">
        <v>306</v>
      </c>
      <c r="E415" s="151" t="s">
        <v>701</v>
      </c>
      <c r="F415" s="152" t="s">
        <v>702</v>
      </c>
      <c r="G415" s="153" t="s">
        <v>325</v>
      </c>
      <c r="H415" s="154">
        <v>8.9610000000000003</v>
      </c>
      <c r="I415" s="40"/>
      <c r="J415" s="155">
        <f>ROUND(I415*H415,0)</f>
        <v>0</v>
      </c>
      <c r="K415" s="152" t="s">
        <v>310</v>
      </c>
      <c r="L415" s="24"/>
      <c r="M415" s="156" t="s">
        <v>1</v>
      </c>
      <c r="N415" s="157" t="s">
        <v>42</v>
      </c>
      <c r="P415" s="158">
        <f>O415*H415</f>
        <v>0</v>
      </c>
      <c r="Q415" s="158">
        <v>0</v>
      </c>
      <c r="R415" s="158">
        <f>Q415*H415</f>
        <v>0</v>
      </c>
      <c r="S415" s="158">
        <v>0</v>
      </c>
      <c r="T415" s="159">
        <f>S415*H415</f>
        <v>0</v>
      </c>
      <c r="AR415" s="41" t="s">
        <v>108</v>
      </c>
      <c r="AT415" s="41" t="s">
        <v>306</v>
      </c>
      <c r="AU415" s="41" t="s">
        <v>86</v>
      </c>
      <c r="AY415" s="17" t="s">
        <v>304</v>
      </c>
      <c r="BE415" s="42">
        <f>IF(N415="základní",J415,0)</f>
        <v>0</v>
      </c>
      <c r="BF415" s="42">
        <f>IF(N415="snížená",J415,0)</f>
        <v>0</v>
      </c>
      <c r="BG415" s="42">
        <f>IF(N415="zákl. přenesená",J415,0)</f>
        <v>0</v>
      </c>
      <c r="BH415" s="42">
        <f>IF(N415="sníž. přenesená",J415,0)</f>
        <v>0</v>
      </c>
      <c r="BI415" s="42">
        <f>IF(N415="nulová",J415,0)</f>
        <v>0</v>
      </c>
      <c r="BJ415" s="17" t="s">
        <v>8</v>
      </c>
      <c r="BK415" s="42">
        <f>ROUND(I415*H415,0)</f>
        <v>0</v>
      </c>
      <c r="BL415" s="17" t="s">
        <v>108</v>
      </c>
      <c r="BM415" s="41" t="s">
        <v>703</v>
      </c>
    </row>
    <row r="416" spans="2:65" s="1" customFormat="1" ht="21.75" customHeight="1" x14ac:dyDescent="0.2">
      <c r="B416" s="24"/>
      <c r="C416" s="150" t="s">
        <v>704</v>
      </c>
      <c r="D416" s="150" t="s">
        <v>306</v>
      </c>
      <c r="E416" s="151" t="s">
        <v>705</v>
      </c>
      <c r="F416" s="152" t="s">
        <v>706</v>
      </c>
      <c r="G416" s="153" t="s">
        <v>416</v>
      </c>
      <c r="H416" s="154">
        <v>7.5999999999999998E-2</v>
      </c>
      <c r="I416" s="40"/>
      <c r="J416" s="155">
        <f>ROUND(I416*H416,0)</f>
        <v>0</v>
      </c>
      <c r="K416" s="152" t="s">
        <v>310</v>
      </c>
      <c r="L416" s="24"/>
      <c r="M416" s="156" t="s">
        <v>1</v>
      </c>
      <c r="N416" s="157" t="s">
        <v>42</v>
      </c>
      <c r="P416" s="158">
        <f>O416*H416</f>
        <v>0</v>
      </c>
      <c r="Q416" s="158">
        <v>1.04575178</v>
      </c>
      <c r="R416" s="158">
        <f>Q416*H416</f>
        <v>7.947713528E-2</v>
      </c>
      <c r="S416" s="158">
        <v>0</v>
      </c>
      <c r="T416" s="159">
        <f>S416*H416</f>
        <v>0</v>
      </c>
      <c r="AR416" s="41" t="s">
        <v>108</v>
      </c>
      <c r="AT416" s="41" t="s">
        <v>306</v>
      </c>
      <c r="AU416" s="41" t="s">
        <v>86</v>
      </c>
      <c r="AY416" s="17" t="s">
        <v>304</v>
      </c>
      <c r="BE416" s="42">
        <f>IF(N416="základní",J416,0)</f>
        <v>0</v>
      </c>
      <c r="BF416" s="42">
        <f>IF(N416="snížená",J416,0)</f>
        <v>0</v>
      </c>
      <c r="BG416" s="42">
        <f>IF(N416="zákl. přenesená",J416,0)</f>
        <v>0</v>
      </c>
      <c r="BH416" s="42">
        <f>IF(N416="sníž. přenesená",J416,0)</f>
        <v>0</v>
      </c>
      <c r="BI416" s="42">
        <f>IF(N416="nulová",J416,0)</f>
        <v>0</v>
      </c>
      <c r="BJ416" s="17" t="s">
        <v>8</v>
      </c>
      <c r="BK416" s="42">
        <f>ROUND(I416*H416,0)</f>
        <v>0</v>
      </c>
      <c r="BL416" s="17" t="s">
        <v>108</v>
      </c>
      <c r="BM416" s="41" t="s">
        <v>707</v>
      </c>
    </row>
    <row r="417" spans="2:65" s="12" customFormat="1" x14ac:dyDescent="0.2">
      <c r="B417" s="160"/>
      <c r="D417" s="161" t="s">
        <v>327</v>
      </c>
      <c r="E417" s="43" t="s">
        <v>1</v>
      </c>
      <c r="F417" s="162" t="s">
        <v>708</v>
      </c>
      <c r="H417" s="163">
        <v>7.5999999999999998E-2</v>
      </c>
      <c r="L417" s="160"/>
      <c r="M417" s="164"/>
      <c r="T417" s="165"/>
      <c r="AT417" s="43" t="s">
        <v>327</v>
      </c>
      <c r="AU417" s="43" t="s">
        <v>86</v>
      </c>
      <c r="AV417" s="12" t="s">
        <v>86</v>
      </c>
      <c r="AW417" s="12" t="s">
        <v>33</v>
      </c>
      <c r="AX417" s="12" t="s">
        <v>8</v>
      </c>
      <c r="AY417" s="43" t="s">
        <v>304</v>
      </c>
    </row>
    <row r="418" spans="2:65" s="1" customFormat="1" ht="24.2" customHeight="1" x14ac:dyDescent="0.2">
      <c r="B418" s="24"/>
      <c r="C418" s="150" t="s">
        <v>709</v>
      </c>
      <c r="D418" s="150" t="s">
        <v>306</v>
      </c>
      <c r="E418" s="151" t="s">
        <v>710</v>
      </c>
      <c r="F418" s="152" t="s">
        <v>711</v>
      </c>
      <c r="G418" s="153" t="s">
        <v>416</v>
      </c>
      <c r="H418" s="154">
        <v>0.20499999999999999</v>
      </c>
      <c r="I418" s="40"/>
      <c r="J418" s="155">
        <f>ROUND(I418*H418,0)</f>
        <v>0</v>
      </c>
      <c r="K418" s="152" t="s">
        <v>310</v>
      </c>
      <c r="L418" s="24"/>
      <c r="M418" s="156" t="s">
        <v>1</v>
      </c>
      <c r="N418" s="157" t="s">
        <v>42</v>
      </c>
      <c r="P418" s="158">
        <f>O418*H418</f>
        <v>0</v>
      </c>
      <c r="Q418" s="158">
        <v>1.0900000000000001</v>
      </c>
      <c r="R418" s="158">
        <f>Q418*H418</f>
        <v>0.22345000000000001</v>
      </c>
      <c r="S418" s="158">
        <v>0</v>
      </c>
      <c r="T418" s="159">
        <f>S418*H418</f>
        <v>0</v>
      </c>
      <c r="AR418" s="41" t="s">
        <v>108</v>
      </c>
      <c r="AT418" s="41" t="s">
        <v>306</v>
      </c>
      <c r="AU418" s="41" t="s">
        <v>86</v>
      </c>
      <c r="AY418" s="17" t="s">
        <v>304</v>
      </c>
      <c r="BE418" s="42">
        <f>IF(N418="základní",J418,0)</f>
        <v>0</v>
      </c>
      <c r="BF418" s="42">
        <f>IF(N418="snížená",J418,0)</f>
        <v>0</v>
      </c>
      <c r="BG418" s="42">
        <f>IF(N418="zákl. přenesená",J418,0)</f>
        <v>0</v>
      </c>
      <c r="BH418" s="42">
        <f>IF(N418="sníž. přenesená",J418,0)</f>
        <v>0</v>
      </c>
      <c r="BI418" s="42">
        <f>IF(N418="nulová",J418,0)</f>
        <v>0</v>
      </c>
      <c r="BJ418" s="17" t="s">
        <v>8</v>
      </c>
      <c r="BK418" s="42">
        <f>ROUND(I418*H418,0)</f>
        <v>0</v>
      </c>
      <c r="BL418" s="17" t="s">
        <v>108</v>
      </c>
      <c r="BM418" s="41" t="s">
        <v>712</v>
      </c>
    </row>
    <row r="419" spans="2:65" s="12" customFormat="1" x14ac:dyDescent="0.2">
      <c r="B419" s="160"/>
      <c r="D419" s="161" t="s">
        <v>327</v>
      </c>
      <c r="E419" s="43" t="s">
        <v>1</v>
      </c>
      <c r="F419" s="162" t="s">
        <v>713</v>
      </c>
      <c r="H419" s="163">
        <v>0.20499999999999999</v>
      </c>
      <c r="L419" s="160"/>
      <c r="M419" s="164"/>
      <c r="T419" s="165"/>
      <c r="AT419" s="43" t="s">
        <v>327</v>
      </c>
      <c r="AU419" s="43" t="s">
        <v>86</v>
      </c>
      <c r="AV419" s="12" t="s">
        <v>86</v>
      </c>
      <c r="AW419" s="12" t="s">
        <v>33</v>
      </c>
      <c r="AX419" s="12" t="s">
        <v>8</v>
      </c>
      <c r="AY419" s="43" t="s">
        <v>304</v>
      </c>
    </row>
    <row r="420" spans="2:65" s="1" customFormat="1" ht="24.2" customHeight="1" x14ac:dyDescent="0.2">
      <c r="B420" s="24"/>
      <c r="C420" s="150" t="s">
        <v>714</v>
      </c>
      <c r="D420" s="150" t="s">
        <v>306</v>
      </c>
      <c r="E420" s="151" t="s">
        <v>715</v>
      </c>
      <c r="F420" s="152" t="s">
        <v>716</v>
      </c>
      <c r="G420" s="153" t="s">
        <v>416</v>
      </c>
      <c r="H420" s="154">
        <v>2.117</v>
      </c>
      <c r="I420" s="40"/>
      <c r="J420" s="155">
        <f>ROUND(I420*H420,0)</f>
        <v>0</v>
      </c>
      <c r="K420" s="152" t="s">
        <v>310</v>
      </c>
      <c r="L420" s="24"/>
      <c r="M420" s="156" t="s">
        <v>1</v>
      </c>
      <c r="N420" s="157" t="s">
        <v>42</v>
      </c>
      <c r="P420" s="158">
        <f>O420*H420</f>
        <v>0</v>
      </c>
      <c r="Q420" s="158">
        <v>1.0900000000000001</v>
      </c>
      <c r="R420" s="158">
        <f>Q420*H420</f>
        <v>2.3075300000000003</v>
      </c>
      <c r="S420" s="158">
        <v>0</v>
      </c>
      <c r="T420" s="159">
        <f>S420*H420</f>
        <v>0</v>
      </c>
      <c r="AR420" s="41" t="s">
        <v>108</v>
      </c>
      <c r="AT420" s="41" t="s">
        <v>306</v>
      </c>
      <c r="AU420" s="41" t="s">
        <v>86</v>
      </c>
      <c r="AY420" s="17" t="s">
        <v>304</v>
      </c>
      <c r="BE420" s="42">
        <f>IF(N420="základní",J420,0)</f>
        <v>0</v>
      </c>
      <c r="BF420" s="42">
        <f>IF(N420="snížená",J420,0)</f>
        <v>0</v>
      </c>
      <c r="BG420" s="42">
        <f>IF(N420="zákl. přenesená",J420,0)</f>
        <v>0</v>
      </c>
      <c r="BH420" s="42">
        <f>IF(N420="sníž. přenesená",J420,0)</f>
        <v>0</v>
      </c>
      <c r="BI420" s="42">
        <f>IF(N420="nulová",J420,0)</f>
        <v>0</v>
      </c>
      <c r="BJ420" s="17" t="s">
        <v>8</v>
      </c>
      <c r="BK420" s="42">
        <f>ROUND(I420*H420,0)</f>
        <v>0</v>
      </c>
      <c r="BL420" s="17" t="s">
        <v>108</v>
      </c>
      <c r="BM420" s="41" t="s">
        <v>717</v>
      </c>
    </row>
    <row r="421" spans="2:65" s="12" customFormat="1" x14ac:dyDescent="0.2">
      <c r="B421" s="160"/>
      <c r="D421" s="161" t="s">
        <v>327</v>
      </c>
      <c r="E421" s="43" t="s">
        <v>1</v>
      </c>
      <c r="F421" s="162" t="s">
        <v>718</v>
      </c>
      <c r="H421" s="163">
        <v>2.117</v>
      </c>
      <c r="L421" s="160"/>
      <c r="M421" s="164"/>
      <c r="T421" s="165"/>
      <c r="AT421" s="43" t="s">
        <v>327</v>
      </c>
      <c r="AU421" s="43" t="s">
        <v>86</v>
      </c>
      <c r="AV421" s="12" t="s">
        <v>86</v>
      </c>
      <c r="AW421" s="12" t="s">
        <v>33</v>
      </c>
      <c r="AX421" s="12" t="s">
        <v>8</v>
      </c>
      <c r="AY421" s="43" t="s">
        <v>304</v>
      </c>
    </row>
    <row r="422" spans="2:65" s="1" customFormat="1" ht="21.75" customHeight="1" x14ac:dyDescent="0.2">
      <c r="B422" s="24"/>
      <c r="C422" s="150" t="s">
        <v>719</v>
      </c>
      <c r="D422" s="150" t="s">
        <v>306</v>
      </c>
      <c r="E422" s="151" t="s">
        <v>720</v>
      </c>
      <c r="F422" s="152" t="s">
        <v>721</v>
      </c>
      <c r="G422" s="153" t="s">
        <v>325</v>
      </c>
      <c r="H422" s="154">
        <v>104.26600000000001</v>
      </c>
      <c r="I422" s="40"/>
      <c r="J422" s="155">
        <f>ROUND(I422*H422,0)</f>
        <v>0</v>
      </c>
      <c r="K422" s="152" t="s">
        <v>310</v>
      </c>
      <c r="L422" s="24"/>
      <c r="M422" s="156" t="s">
        <v>1</v>
      </c>
      <c r="N422" s="157" t="s">
        <v>42</v>
      </c>
      <c r="P422" s="158">
        <f>O422*H422</f>
        <v>0</v>
      </c>
      <c r="Q422" s="158">
        <v>2.8570000000000002E-2</v>
      </c>
      <c r="R422" s="158">
        <f>Q422*H422</f>
        <v>2.9788796200000003</v>
      </c>
      <c r="S422" s="158">
        <v>0</v>
      </c>
      <c r="T422" s="159">
        <f>S422*H422</f>
        <v>0</v>
      </c>
      <c r="AR422" s="41" t="s">
        <v>108</v>
      </c>
      <c r="AT422" s="41" t="s">
        <v>306</v>
      </c>
      <c r="AU422" s="41" t="s">
        <v>86</v>
      </c>
      <c r="AY422" s="17" t="s">
        <v>304</v>
      </c>
      <c r="BE422" s="42">
        <f>IF(N422="základní",J422,0)</f>
        <v>0</v>
      </c>
      <c r="BF422" s="42">
        <f>IF(N422="snížená",J422,0)</f>
        <v>0</v>
      </c>
      <c r="BG422" s="42">
        <f>IF(N422="zákl. přenesená",J422,0)</f>
        <v>0</v>
      </c>
      <c r="BH422" s="42">
        <f>IF(N422="sníž. přenesená",J422,0)</f>
        <v>0</v>
      </c>
      <c r="BI422" s="42">
        <f>IF(N422="nulová",J422,0)</f>
        <v>0</v>
      </c>
      <c r="BJ422" s="17" t="s">
        <v>8</v>
      </c>
      <c r="BK422" s="42">
        <f>ROUND(I422*H422,0)</f>
        <v>0</v>
      </c>
      <c r="BL422" s="17" t="s">
        <v>108</v>
      </c>
      <c r="BM422" s="41" t="s">
        <v>722</v>
      </c>
    </row>
    <row r="423" spans="2:65" s="12" customFormat="1" x14ac:dyDescent="0.2">
      <c r="B423" s="160"/>
      <c r="D423" s="161" t="s">
        <v>327</v>
      </c>
      <c r="E423" s="43" t="s">
        <v>1</v>
      </c>
      <c r="F423" s="162" t="s">
        <v>723</v>
      </c>
      <c r="H423" s="163">
        <v>16.265999999999998</v>
      </c>
      <c r="L423" s="160"/>
      <c r="M423" s="164"/>
      <c r="T423" s="165"/>
      <c r="AT423" s="43" t="s">
        <v>327</v>
      </c>
      <c r="AU423" s="43" t="s">
        <v>86</v>
      </c>
      <c r="AV423" s="12" t="s">
        <v>86</v>
      </c>
      <c r="AW423" s="12" t="s">
        <v>33</v>
      </c>
      <c r="AX423" s="12" t="s">
        <v>77</v>
      </c>
      <c r="AY423" s="43" t="s">
        <v>304</v>
      </c>
    </row>
    <row r="424" spans="2:65" s="12" customFormat="1" x14ac:dyDescent="0.2">
      <c r="B424" s="160"/>
      <c r="D424" s="161" t="s">
        <v>327</v>
      </c>
      <c r="E424" s="43" t="s">
        <v>1</v>
      </c>
      <c r="F424" s="162" t="s">
        <v>724</v>
      </c>
      <c r="H424" s="163">
        <v>12.2</v>
      </c>
      <c r="L424" s="160"/>
      <c r="M424" s="164"/>
      <c r="T424" s="165"/>
      <c r="AT424" s="43" t="s">
        <v>327</v>
      </c>
      <c r="AU424" s="43" t="s">
        <v>86</v>
      </c>
      <c r="AV424" s="12" t="s">
        <v>86</v>
      </c>
      <c r="AW424" s="12" t="s">
        <v>33</v>
      </c>
      <c r="AX424" s="12" t="s">
        <v>77</v>
      </c>
      <c r="AY424" s="43" t="s">
        <v>304</v>
      </c>
    </row>
    <row r="425" spans="2:65" s="12" customFormat="1" ht="22.5" x14ac:dyDescent="0.2">
      <c r="B425" s="160"/>
      <c r="D425" s="161" t="s">
        <v>327</v>
      </c>
      <c r="E425" s="43" t="s">
        <v>1</v>
      </c>
      <c r="F425" s="162" t="s">
        <v>725</v>
      </c>
      <c r="H425" s="163">
        <v>10.622</v>
      </c>
      <c r="L425" s="160"/>
      <c r="M425" s="164"/>
      <c r="T425" s="165"/>
      <c r="AT425" s="43" t="s">
        <v>327</v>
      </c>
      <c r="AU425" s="43" t="s">
        <v>86</v>
      </c>
      <c r="AV425" s="12" t="s">
        <v>86</v>
      </c>
      <c r="AW425" s="12" t="s">
        <v>33</v>
      </c>
      <c r="AX425" s="12" t="s">
        <v>77</v>
      </c>
      <c r="AY425" s="43" t="s">
        <v>304</v>
      </c>
    </row>
    <row r="426" spans="2:65" s="12" customFormat="1" ht="22.5" x14ac:dyDescent="0.2">
      <c r="B426" s="160"/>
      <c r="D426" s="161" t="s">
        <v>327</v>
      </c>
      <c r="E426" s="43" t="s">
        <v>1</v>
      </c>
      <c r="F426" s="162" t="s">
        <v>726</v>
      </c>
      <c r="H426" s="163">
        <v>7.9669999999999996</v>
      </c>
      <c r="L426" s="160"/>
      <c r="M426" s="164"/>
      <c r="T426" s="165"/>
      <c r="AT426" s="43" t="s">
        <v>327</v>
      </c>
      <c r="AU426" s="43" t="s">
        <v>86</v>
      </c>
      <c r="AV426" s="12" t="s">
        <v>86</v>
      </c>
      <c r="AW426" s="12" t="s">
        <v>33</v>
      </c>
      <c r="AX426" s="12" t="s">
        <v>77</v>
      </c>
      <c r="AY426" s="43" t="s">
        <v>304</v>
      </c>
    </row>
    <row r="427" spans="2:65" s="13" customFormat="1" x14ac:dyDescent="0.2">
      <c r="B427" s="166"/>
      <c r="D427" s="161" t="s">
        <v>327</v>
      </c>
      <c r="E427" s="44" t="s">
        <v>1</v>
      </c>
      <c r="F427" s="167" t="s">
        <v>727</v>
      </c>
      <c r="H427" s="168">
        <v>47.055</v>
      </c>
      <c r="L427" s="166"/>
      <c r="M427" s="169"/>
      <c r="T427" s="170"/>
      <c r="AT427" s="44" t="s">
        <v>327</v>
      </c>
      <c r="AU427" s="44" t="s">
        <v>86</v>
      </c>
      <c r="AV427" s="13" t="s">
        <v>315</v>
      </c>
      <c r="AW427" s="13" t="s">
        <v>33</v>
      </c>
      <c r="AX427" s="13" t="s">
        <v>77</v>
      </c>
      <c r="AY427" s="44" t="s">
        <v>304</v>
      </c>
    </row>
    <row r="428" spans="2:65" s="12" customFormat="1" x14ac:dyDescent="0.2">
      <c r="B428" s="160"/>
      <c r="D428" s="161" t="s">
        <v>327</v>
      </c>
      <c r="E428" s="43" t="s">
        <v>1</v>
      </c>
      <c r="F428" s="162" t="s">
        <v>728</v>
      </c>
      <c r="H428" s="163">
        <v>4.1479999999999997</v>
      </c>
      <c r="L428" s="160"/>
      <c r="M428" s="164"/>
      <c r="T428" s="165"/>
      <c r="AT428" s="43" t="s">
        <v>327</v>
      </c>
      <c r="AU428" s="43" t="s">
        <v>86</v>
      </c>
      <c r="AV428" s="12" t="s">
        <v>86</v>
      </c>
      <c r="AW428" s="12" t="s">
        <v>33</v>
      </c>
      <c r="AX428" s="12" t="s">
        <v>77</v>
      </c>
      <c r="AY428" s="43" t="s">
        <v>304</v>
      </c>
    </row>
    <row r="429" spans="2:65" s="12" customFormat="1" x14ac:dyDescent="0.2">
      <c r="B429" s="160"/>
      <c r="D429" s="161" t="s">
        <v>327</v>
      </c>
      <c r="E429" s="43" t="s">
        <v>1</v>
      </c>
      <c r="F429" s="162" t="s">
        <v>729</v>
      </c>
      <c r="H429" s="163">
        <v>3.1110000000000002</v>
      </c>
      <c r="L429" s="160"/>
      <c r="M429" s="164"/>
      <c r="T429" s="165"/>
      <c r="AT429" s="43" t="s">
        <v>327</v>
      </c>
      <c r="AU429" s="43" t="s">
        <v>86</v>
      </c>
      <c r="AV429" s="12" t="s">
        <v>86</v>
      </c>
      <c r="AW429" s="12" t="s">
        <v>33</v>
      </c>
      <c r="AX429" s="12" t="s">
        <v>77</v>
      </c>
      <c r="AY429" s="43" t="s">
        <v>304</v>
      </c>
    </row>
    <row r="430" spans="2:65" s="13" customFormat="1" x14ac:dyDescent="0.2">
      <c r="B430" s="166"/>
      <c r="D430" s="161" t="s">
        <v>327</v>
      </c>
      <c r="E430" s="44" t="s">
        <v>1</v>
      </c>
      <c r="F430" s="167" t="s">
        <v>730</v>
      </c>
      <c r="H430" s="168">
        <v>7.2590000000000003</v>
      </c>
      <c r="L430" s="166"/>
      <c r="M430" s="169"/>
      <c r="T430" s="170"/>
      <c r="AT430" s="44" t="s">
        <v>327</v>
      </c>
      <c r="AU430" s="44" t="s">
        <v>86</v>
      </c>
      <c r="AV430" s="13" t="s">
        <v>315</v>
      </c>
      <c r="AW430" s="13" t="s">
        <v>33</v>
      </c>
      <c r="AX430" s="13" t="s">
        <v>77</v>
      </c>
      <c r="AY430" s="44" t="s">
        <v>304</v>
      </c>
    </row>
    <row r="431" spans="2:65" s="12" customFormat="1" ht="22.5" x14ac:dyDescent="0.2">
      <c r="B431" s="160"/>
      <c r="D431" s="161" t="s">
        <v>327</v>
      </c>
      <c r="E431" s="43" t="s">
        <v>1</v>
      </c>
      <c r="F431" s="162" t="s">
        <v>731</v>
      </c>
      <c r="H431" s="163">
        <v>12.268000000000001</v>
      </c>
      <c r="L431" s="160"/>
      <c r="M431" s="164"/>
      <c r="T431" s="165"/>
      <c r="AT431" s="43" t="s">
        <v>327</v>
      </c>
      <c r="AU431" s="43" t="s">
        <v>86</v>
      </c>
      <c r="AV431" s="12" t="s">
        <v>86</v>
      </c>
      <c r="AW431" s="12" t="s">
        <v>33</v>
      </c>
      <c r="AX431" s="12" t="s">
        <v>77</v>
      </c>
      <c r="AY431" s="43" t="s">
        <v>304</v>
      </c>
    </row>
    <row r="432" spans="2:65" s="12" customFormat="1" ht="22.5" x14ac:dyDescent="0.2">
      <c r="B432" s="160"/>
      <c r="D432" s="161" t="s">
        <v>327</v>
      </c>
      <c r="E432" s="43" t="s">
        <v>1</v>
      </c>
      <c r="F432" s="162" t="s">
        <v>732</v>
      </c>
      <c r="H432" s="163">
        <v>9.2010000000000005</v>
      </c>
      <c r="L432" s="160"/>
      <c r="M432" s="164"/>
      <c r="T432" s="165"/>
      <c r="AT432" s="43" t="s">
        <v>327</v>
      </c>
      <c r="AU432" s="43" t="s">
        <v>86</v>
      </c>
      <c r="AV432" s="12" t="s">
        <v>86</v>
      </c>
      <c r="AW432" s="12" t="s">
        <v>33</v>
      </c>
      <c r="AX432" s="12" t="s">
        <v>77</v>
      </c>
      <c r="AY432" s="43" t="s">
        <v>304</v>
      </c>
    </row>
    <row r="433" spans="2:65" s="12" customFormat="1" x14ac:dyDescent="0.2">
      <c r="B433" s="160"/>
      <c r="D433" s="161" t="s">
        <v>327</v>
      </c>
      <c r="E433" s="43" t="s">
        <v>1</v>
      </c>
      <c r="F433" s="162" t="s">
        <v>733</v>
      </c>
      <c r="H433" s="163">
        <v>16.276</v>
      </c>
      <c r="L433" s="160"/>
      <c r="M433" s="164"/>
      <c r="T433" s="165"/>
      <c r="AT433" s="43" t="s">
        <v>327</v>
      </c>
      <c r="AU433" s="43" t="s">
        <v>86</v>
      </c>
      <c r="AV433" s="12" t="s">
        <v>86</v>
      </c>
      <c r="AW433" s="12" t="s">
        <v>33</v>
      </c>
      <c r="AX433" s="12" t="s">
        <v>77</v>
      </c>
      <c r="AY433" s="43" t="s">
        <v>304</v>
      </c>
    </row>
    <row r="434" spans="2:65" s="12" customFormat="1" x14ac:dyDescent="0.2">
      <c r="B434" s="160"/>
      <c r="D434" s="161" t="s">
        <v>327</v>
      </c>
      <c r="E434" s="43" t="s">
        <v>1</v>
      </c>
      <c r="F434" s="162" t="s">
        <v>734</v>
      </c>
      <c r="H434" s="163">
        <v>12.207000000000001</v>
      </c>
      <c r="L434" s="160"/>
      <c r="M434" s="164"/>
      <c r="T434" s="165"/>
      <c r="AT434" s="43" t="s">
        <v>327</v>
      </c>
      <c r="AU434" s="43" t="s">
        <v>86</v>
      </c>
      <c r="AV434" s="12" t="s">
        <v>86</v>
      </c>
      <c r="AW434" s="12" t="s">
        <v>33</v>
      </c>
      <c r="AX434" s="12" t="s">
        <v>77</v>
      </c>
      <c r="AY434" s="43" t="s">
        <v>304</v>
      </c>
    </row>
    <row r="435" spans="2:65" s="13" customFormat="1" x14ac:dyDescent="0.2">
      <c r="B435" s="166"/>
      <c r="D435" s="161" t="s">
        <v>327</v>
      </c>
      <c r="E435" s="44" t="s">
        <v>1</v>
      </c>
      <c r="F435" s="167" t="s">
        <v>735</v>
      </c>
      <c r="H435" s="168">
        <v>49.951999999999998</v>
      </c>
      <c r="L435" s="166"/>
      <c r="M435" s="169"/>
      <c r="T435" s="170"/>
      <c r="AT435" s="44" t="s">
        <v>327</v>
      </c>
      <c r="AU435" s="44" t="s">
        <v>86</v>
      </c>
      <c r="AV435" s="13" t="s">
        <v>315</v>
      </c>
      <c r="AW435" s="13" t="s">
        <v>33</v>
      </c>
      <c r="AX435" s="13" t="s">
        <v>77</v>
      </c>
      <c r="AY435" s="44" t="s">
        <v>304</v>
      </c>
    </row>
    <row r="436" spans="2:65" s="14" customFormat="1" x14ac:dyDescent="0.2">
      <c r="B436" s="171"/>
      <c r="D436" s="161" t="s">
        <v>327</v>
      </c>
      <c r="E436" s="45" t="s">
        <v>736</v>
      </c>
      <c r="F436" s="172" t="s">
        <v>737</v>
      </c>
      <c r="H436" s="173">
        <v>104.26600000000001</v>
      </c>
      <c r="L436" s="171"/>
      <c r="M436" s="174"/>
      <c r="T436" s="175"/>
      <c r="AT436" s="45" t="s">
        <v>327</v>
      </c>
      <c r="AU436" s="45" t="s">
        <v>86</v>
      </c>
      <c r="AV436" s="14" t="s">
        <v>108</v>
      </c>
      <c r="AW436" s="14" t="s">
        <v>33</v>
      </c>
      <c r="AX436" s="14" t="s">
        <v>8</v>
      </c>
      <c r="AY436" s="45" t="s">
        <v>304</v>
      </c>
    </row>
    <row r="437" spans="2:65" s="1" customFormat="1" ht="24.2" customHeight="1" x14ac:dyDescent="0.2">
      <c r="B437" s="24"/>
      <c r="C437" s="150" t="s">
        <v>738</v>
      </c>
      <c r="D437" s="150" t="s">
        <v>306</v>
      </c>
      <c r="E437" s="151" t="s">
        <v>739</v>
      </c>
      <c r="F437" s="152" t="s">
        <v>740</v>
      </c>
      <c r="G437" s="153" t="s">
        <v>352</v>
      </c>
      <c r="H437" s="154">
        <v>10</v>
      </c>
      <c r="I437" s="40"/>
      <c r="J437" s="155">
        <f>ROUND(I437*H437,0)</f>
        <v>0</v>
      </c>
      <c r="K437" s="152" t="s">
        <v>1</v>
      </c>
      <c r="L437" s="24"/>
      <c r="M437" s="156" t="s">
        <v>1</v>
      </c>
      <c r="N437" s="157" t="s">
        <v>42</v>
      </c>
      <c r="P437" s="158">
        <f>O437*H437</f>
        <v>0</v>
      </c>
      <c r="Q437" s="158">
        <v>0</v>
      </c>
      <c r="R437" s="158">
        <f>Q437*H437</f>
        <v>0</v>
      </c>
      <c r="S437" s="158">
        <v>0</v>
      </c>
      <c r="T437" s="159">
        <f>S437*H437</f>
        <v>0</v>
      </c>
      <c r="AR437" s="41" t="s">
        <v>108</v>
      </c>
      <c r="AT437" s="41" t="s">
        <v>306</v>
      </c>
      <c r="AU437" s="41" t="s">
        <v>86</v>
      </c>
      <c r="AY437" s="17" t="s">
        <v>304</v>
      </c>
      <c r="BE437" s="42">
        <f>IF(N437="základní",J437,0)</f>
        <v>0</v>
      </c>
      <c r="BF437" s="42">
        <f>IF(N437="snížená",J437,0)</f>
        <v>0</v>
      </c>
      <c r="BG437" s="42">
        <f>IF(N437="zákl. přenesená",J437,0)</f>
        <v>0</v>
      </c>
      <c r="BH437" s="42">
        <f>IF(N437="sníž. přenesená",J437,0)</f>
        <v>0</v>
      </c>
      <c r="BI437" s="42">
        <f>IF(N437="nulová",J437,0)</f>
        <v>0</v>
      </c>
      <c r="BJ437" s="17" t="s">
        <v>8</v>
      </c>
      <c r="BK437" s="42">
        <f>ROUND(I437*H437,0)</f>
        <v>0</v>
      </c>
      <c r="BL437" s="17" t="s">
        <v>108</v>
      </c>
      <c r="BM437" s="41" t="s">
        <v>741</v>
      </c>
    </row>
    <row r="438" spans="2:65" s="12" customFormat="1" x14ac:dyDescent="0.2">
      <c r="B438" s="160"/>
      <c r="D438" s="161" t="s">
        <v>327</v>
      </c>
      <c r="E438" s="43" t="s">
        <v>1</v>
      </c>
      <c r="F438" s="162" t="s">
        <v>742</v>
      </c>
      <c r="H438" s="163">
        <v>10</v>
      </c>
      <c r="L438" s="160"/>
      <c r="M438" s="164"/>
      <c r="T438" s="165"/>
      <c r="AT438" s="43" t="s">
        <v>327</v>
      </c>
      <c r="AU438" s="43" t="s">
        <v>86</v>
      </c>
      <c r="AV438" s="12" t="s">
        <v>86</v>
      </c>
      <c r="AW438" s="12" t="s">
        <v>33</v>
      </c>
      <c r="AX438" s="12" t="s">
        <v>8</v>
      </c>
      <c r="AY438" s="43" t="s">
        <v>304</v>
      </c>
    </row>
    <row r="439" spans="2:65" s="1" customFormat="1" ht="37.9" customHeight="1" x14ac:dyDescent="0.2">
      <c r="B439" s="24"/>
      <c r="C439" s="150" t="s">
        <v>743</v>
      </c>
      <c r="D439" s="150" t="s">
        <v>306</v>
      </c>
      <c r="E439" s="151" t="s">
        <v>744</v>
      </c>
      <c r="F439" s="152" t="s">
        <v>745</v>
      </c>
      <c r="G439" s="153" t="s">
        <v>325</v>
      </c>
      <c r="H439" s="154">
        <v>33.316000000000003</v>
      </c>
      <c r="I439" s="40"/>
      <c r="J439" s="155">
        <f>ROUND(I439*H439,0)</f>
        <v>0</v>
      </c>
      <c r="K439" s="152" t="s">
        <v>310</v>
      </c>
      <c r="L439" s="24"/>
      <c r="M439" s="156" t="s">
        <v>1</v>
      </c>
      <c r="N439" s="157" t="s">
        <v>42</v>
      </c>
      <c r="P439" s="158">
        <f>O439*H439</f>
        <v>0</v>
      </c>
      <c r="Q439" s="158">
        <v>0.11715</v>
      </c>
      <c r="R439" s="158">
        <f>Q439*H439</f>
        <v>3.9029694000000004</v>
      </c>
      <c r="S439" s="158">
        <v>0</v>
      </c>
      <c r="T439" s="159">
        <f>S439*H439</f>
        <v>0</v>
      </c>
      <c r="AR439" s="41" t="s">
        <v>108</v>
      </c>
      <c r="AT439" s="41" t="s">
        <v>306</v>
      </c>
      <c r="AU439" s="41" t="s">
        <v>86</v>
      </c>
      <c r="AY439" s="17" t="s">
        <v>304</v>
      </c>
      <c r="BE439" s="42">
        <f>IF(N439="základní",J439,0)</f>
        <v>0</v>
      </c>
      <c r="BF439" s="42">
        <f>IF(N439="snížená",J439,0)</f>
        <v>0</v>
      </c>
      <c r="BG439" s="42">
        <f>IF(N439="zákl. přenesená",J439,0)</f>
        <v>0</v>
      </c>
      <c r="BH439" s="42">
        <f>IF(N439="sníž. přenesená",J439,0)</f>
        <v>0</v>
      </c>
      <c r="BI439" s="42">
        <f>IF(N439="nulová",J439,0)</f>
        <v>0</v>
      </c>
      <c r="BJ439" s="17" t="s">
        <v>8</v>
      </c>
      <c r="BK439" s="42">
        <f>ROUND(I439*H439,0)</f>
        <v>0</v>
      </c>
      <c r="BL439" s="17" t="s">
        <v>108</v>
      </c>
      <c r="BM439" s="41" t="s">
        <v>746</v>
      </c>
    </row>
    <row r="440" spans="2:65" s="12" customFormat="1" x14ac:dyDescent="0.2">
      <c r="B440" s="160"/>
      <c r="D440" s="161" t="s">
        <v>327</v>
      </c>
      <c r="E440" s="43" t="s">
        <v>1</v>
      </c>
      <c r="F440" s="162" t="s">
        <v>747</v>
      </c>
      <c r="H440" s="163">
        <v>4.0999999999999996</v>
      </c>
      <c r="L440" s="160"/>
      <c r="M440" s="164"/>
      <c r="T440" s="165"/>
      <c r="AT440" s="43" t="s">
        <v>327</v>
      </c>
      <c r="AU440" s="43" t="s">
        <v>86</v>
      </c>
      <c r="AV440" s="12" t="s">
        <v>86</v>
      </c>
      <c r="AW440" s="12" t="s">
        <v>33</v>
      </c>
      <c r="AX440" s="12" t="s">
        <v>77</v>
      </c>
      <c r="AY440" s="43" t="s">
        <v>304</v>
      </c>
    </row>
    <row r="441" spans="2:65" s="12" customFormat="1" x14ac:dyDescent="0.2">
      <c r="B441" s="160"/>
      <c r="D441" s="161" t="s">
        <v>327</v>
      </c>
      <c r="E441" s="43" t="s">
        <v>1</v>
      </c>
      <c r="F441" s="162" t="s">
        <v>748</v>
      </c>
      <c r="H441" s="163">
        <v>29.216000000000001</v>
      </c>
      <c r="L441" s="160"/>
      <c r="M441" s="164"/>
      <c r="T441" s="165"/>
      <c r="AT441" s="43" t="s">
        <v>327</v>
      </c>
      <c r="AU441" s="43" t="s">
        <v>86</v>
      </c>
      <c r="AV441" s="12" t="s">
        <v>86</v>
      </c>
      <c r="AW441" s="12" t="s">
        <v>33</v>
      </c>
      <c r="AX441" s="12" t="s">
        <v>77</v>
      </c>
      <c r="AY441" s="43" t="s">
        <v>304</v>
      </c>
    </row>
    <row r="442" spans="2:65" s="13" customFormat="1" x14ac:dyDescent="0.2">
      <c r="B442" s="166"/>
      <c r="D442" s="161" t="s">
        <v>327</v>
      </c>
      <c r="E442" s="44" t="s">
        <v>1</v>
      </c>
      <c r="F442" s="167" t="s">
        <v>335</v>
      </c>
      <c r="H442" s="168">
        <v>33.316000000000003</v>
      </c>
      <c r="L442" s="166"/>
      <c r="M442" s="169"/>
      <c r="T442" s="170"/>
      <c r="AT442" s="44" t="s">
        <v>327</v>
      </c>
      <c r="AU442" s="44" t="s">
        <v>86</v>
      </c>
      <c r="AV442" s="13" t="s">
        <v>315</v>
      </c>
      <c r="AW442" s="13" t="s">
        <v>33</v>
      </c>
      <c r="AX442" s="13" t="s">
        <v>8</v>
      </c>
      <c r="AY442" s="44" t="s">
        <v>304</v>
      </c>
    </row>
    <row r="443" spans="2:65" s="1" customFormat="1" ht="33" customHeight="1" x14ac:dyDescent="0.2">
      <c r="B443" s="24"/>
      <c r="C443" s="150" t="s">
        <v>749</v>
      </c>
      <c r="D443" s="150" t="s">
        <v>306</v>
      </c>
      <c r="E443" s="151" t="s">
        <v>750</v>
      </c>
      <c r="F443" s="152" t="s">
        <v>751</v>
      </c>
      <c r="G443" s="153" t="s">
        <v>325</v>
      </c>
      <c r="H443" s="154">
        <v>0.45</v>
      </c>
      <c r="I443" s="40"/>
      <c r="J443" s="155">
        <f>ROUND(I443*H443,0)</f>
        <v>0</v>
      </c>
      <c r="K443" s="152" t="s">
        <v>310</v>
      </c>
      <c r="L443" s="24"/>
      <c r="M443" s="156" t="s">
        <v>1</v>
      </c>
      <c r="N443" s="157" t="s">
        <v>42</v>
      </c>
      <c r="P443" s="158">
        <f>O443*H443</f>
        <v>0</v>
      </c>
      <c r="Q443" s="158">
        <v>7.1330000000000005E-2</v>
      </c>
      <c r="R443" s="158">
        <f>Q443*H443</f>
        <v>3.2098500000000002E-2</v>
      </c>
      <c r="S443" s="158">
        <v>0</v>
      </c>
      <c r="T443" s="159">
        <f>S443*H443</f>
        <v>0</v>
      </c>
      <c r="AR443" s="41" t="s">
        <v>108</v>
      </c>
      <c r="AT443" s="41" t="s">
        <v>306</v>
      </c>
      <c r="AU443" s="41" t="s">
        <v>86</v>
      </c>
      <c r="AY443" s="17" t="s">
        <v>304</v>
      </c>
      <c r="BE443" s="42">
        <f>IF(N443="základní",J443,0)</f>
        <v>0</v>
      </c>
      <c r="BF443" s="42">
        <f>IF(N443="snížená",J443,0)</f>
        <v>0</v>
      </c>
      <c r="BG443" s="42">
        <f>IF(N443="zákl. přenesená",J443,0)</f>
        <v>0</v>
      </c>
      <c r="BH443" s="42">
        <f>IF(N443="sníž. přenesená",J443,0)</f>
        <v>0</v>
      </c>
      <c r="BI443" s="42">
        <f>IF(N443="nulová",J443,0)</f>
        <v>0</v>
      </c>
      <c r="BJ443" s="17" t="s">
        <v>8</v>
      </c>
      <c r="BK443" s="42">
        <f>ROUND(I443*H443,0)</f>
        <v>0</v>
      </c>
      <c r="BL443" s="17" t="s">
        <v>108</v>
      </c>
      <c r="BM443" s="41" t="s">
        <v>752</v>
      </c>
    </row>
    <row r="444" spans="2:65" s="12" customFormat="1" x14ac:dyDescent="0.2">
      <c r="B444" s="160"/>
      <c r="D444" s="161" t="s">
        <v>327</v>
      </c>
      <c r="E444" s="43" t="s">
        <v>1</v>
      </c>
      <c r="F444" s="162" t="s">
        <v>753</v>
      </c>
      <c r="H444" s="163">
        <v>0.45</v>
      </c>
      <c r="L444" s="160"/>
      <c r="M444" s="164"/>
      <c r="T444" s="165"/>
      <c r="AT444" s="43" t="s">
        <v>327</v>
      </c>
      <c r="AU444" s="43" t="s">
        <v>86</v>
      </c>
      <c r="AV444" s="12" t="s">
        <v>86</v>
      </c>
      <c r="AW444" s="12" t="s">
        <v>33</v>
      </c>
      <c r="AX444" s="12" t="s">
        <v>77</v>
      </c>
      <c r="AY444" s="43" t="s">
        <v>304</v>
      </c>
    </row>
    <row r="445" spans="2:65" s="13" customFormat="1" x14ac:dyDescent="0.2">
      <c r="B445" s="166"/>
      <c r="D445" s="161" t="s">
        <v>327</v>
      </c>
      <c r="E445" s="44" t="s">
        <v>1</v>
      </c>
      <c r="F445" s="167" t="s">
        <v>335</v>
      </c>
      <c r="H445" s="168">
        <v>0.45</v>
      </c>
      <c r="L445" s="166"/>
      <c r="M445" s="169"/>
      <c r="T445" s="170"/>
      <c r="AT445" s="44" t="s">
        <v>327</v>
      </c>
      <c r="AU445" s="44" t="s">
        <v>86</v>
      </c>
      <c r="AV445" s="13" t="s">
        <v>315</v>
      </c>
      <c r="AW445" s="13" t="s">
        <v>33</v>
      </c>
      <c r="AX445" s="13" t="s">
        <v>8</v>
      </c>
      <c r="AY445" s="44" t="s">
        <v>304</v>
      </c>
    </row>
    <row r="446" spans="2:65" s="1" customFormat="1" ht="33" customHeight="1" x14ac:dyDescent="0.2">
      <c r="B446" s="24"/>
      <c r="C446" s="150" t="s">
        <v>754</v>
      </c>
      <c r="D446" s="150" t="s">
        <v>306</v>
      </c>
      <c r="E446" s="151" t="s">
        <v>755</v>
      </c>
      <c r="F446" s="152" t="s">
        <v>756</v>
      </c>
      <c r="G446" s="153" t="s">
        <v>325</v>
      </c>
      <c r="H446" s="154">
        <v>11.180999999999999</v>
      </c>
      <c r="I446" s="40"/>
      <c r="J446" s="155">
        <f>ROUND(I446*H446,0)</f>
        <v>0</v>
      </c>
      <c r="K446" s="152" t="s">
        <v>310</v>
      </c>
      <c r="L446" s="24"/>
      <c r="M446" s="156" t="s">
        <v>1</v>
      </c>
      <c r="N446" s="157" t="s">
        <v>42</v>
      </c>
      <c r="P446" s="158">
        <f>O446*H446</f>
        <v>0</v>
      </c>
      <c r="Q446" s="158">
        <v>7.009E-2</v>
      </c>
      <c r="R446" s="158">
        <f>Q446*H446</f>
        <v>0.78367628999999994</v>
      </c>
      <c r="S446" s="158">
        <v>0</v>
      </c>
      <c r="T446" s="159">
        <f>S446*H446</f>
        <v>0</v>
      </c>
      <c r="AR446" s="41" t="s">
        <v>108</v>
      </c>
      <c r="AT446" s="41" t="s">
        <v>306</v>
      </c>
      <c r="AU446" s="41" t="s">
        <v>86</v>
      </c>
      <c r="AY446" s="17" t="s">
        <v>304</v>
      </c>
      <c r="BE446" s="42">
        <f>IF(N446="základní",J446,0)</f>
        <v>0</v>
      </c>
      <c r="BF446" s="42">
        <f>IF(N446="snížená",J446,0)</f>
        <v>0</v>
      </c>
      <c r="BG446" s="42">
        <f>IF(N446="zákl. přenesená",J446,0)</f>
        <v>0</v>
      </c>
      <c r="BH446" s="42">
        <f>IF(N446="sníž. přenesená",J446,0)</f>
        <v>0</v>
      </c>
      <c r="BI446" s="42">
        <f>IF(N446="nulová",J446,0)</f>
        <v>0</v>
      </c>
      <c r="BJ446" s="17" t="s">
        <v>8</v>
      </c>
      <c r="BK446" s="42">
        <f>ROUND(I446*H446,0)</f>
        <v>0</v>
      </c>
      <c r="BL446" s="17" t="s">
        <v>108</v>
      </c>
      <c r="BM446" s="41" t="s">
        <v>757</v>
      </c>
    </row>
    <row r="447" spans="2:65" s="12" customFormat="1" x14ac:dyDescent="0.2">
      <c r="B447" s="160"/>
      <c r="D447" s="161" t="s">
        <v>327</v>
      </c>
      <c r="E447" s="43" t="s">
        <v>1</v>
      </c>
      <c r="F447" s="162" t="s">
        <v>758</v>
      </c>
      <c r="H447" s="163">
        <v>2.375</v>
      </c>
      <c r="L447" s="160"/>
      <c r="M447" s="164"/>
      <c r="T447" s="165"/>
      <c r="AT447" s="43" t="s">
        <v>327</v>
      </c>
      <c r="AU447" s="43" t="s">
        <v>86</v>
      </c>
      <c r="AV447" s="12" t="s">
        <v>86</v>
      </c>
      <c r="AW447" s="12" t="s">
        <v>33</v>
      </c>
      <c r="AX447" s="12" t="s">
        <v>77</v>
      </c>
      <c r="AY447" s="43" t="s">
        <v>304</v>
      </c>
    </row>
    <row r="448" spans="2:65" s="12" customFormat="1" x14ac:dyDescent="0.2">
      <c r="B448" s="160"/>
      <c r="D448" s="161" t="s">
        <v>327</v>
      </c>
      <c r="E448" s="43" t="s">
        <v>1</v>
      </c>
      <c r="F448" s="162" t="s">
        <v>759</v>
      </c>
      <c r="H448" s="163">
        <v>8.8059999999999992</v>
      </c>
      <c r="L448" s="160"/>
      <c r="M448" s="164"/>
      <c r="T448" s="165"/>
      <c r="AT448" s="43" t="s">
        <v>327</v>
      </c>
      <c r="AU448" s="43" t="s">
        <v>86</v>
      </c>
      <c r="AV448" s="12" t="s">
        <v>86</v>
      </c>
      <c r="AW448" s="12" t="s">
        <v>33</v>
      </c>
      <c r="AX448" s="12" t="s">
        <v>77</v>
      </c>
      <c r="AY448" s="43" t="s">
        <v>304</v>
      </c>
    </row>
    <row r="449" spans="2:65" s="13" customFormat="1" x14ac:dyDescent="0.2">
      <c r="B449" s="166"/>
      <c r="D449" s="161" t="s">
        <v>327</v>
      </c>
      <c r="E449" s="44" t="s">
        <v>1</v>
      </c>
      <c r="F449" s="167" t="s">
        <v>335</v>
      </c>
      <c r="H449" s="168">
        <v>11.180999999999999</v>
      </c>
      <c r="L449" s="166"/>
      <c r="M449" s="169"/>
      <c r="T449" s="170"/>
      <c r="AT449" s="44" t="s">
        <v>327</v>
      </c>
      <c r="AU449" s="44" t="s">
        <v>86</v>
      </c>
      <c r="AV449" s="13" t="s">
        <v>315</v>
      </c>
      <c r="AW449" s="13" t="s">
        <v>33</v>
      </c>
      <c r="AX449" s="13" t="s">
        <v>8</v>
      </c>
      <c r="AY449" s="44" t="s">
        <v>304</v>
      </c>
    </row>
    <row r="450" spans="2:65" s="1" customFormat="1" ht="33" customHeight="1" x14ac:dyDescent="0.2">
      <c r="B450" s="24"/>
      <c r="C450" s="150" t="s">
        <v>760</v>
      </c>
      <c r="D450" s="150" t="s">
        <v>306</v>
      </c>
      <c r="E450" s="151" t="s">
        <v>761</v>
      </c>
      <c r="F450" s="152" t="s">
        <v>762</v>
      </c>
      <c r="G450" s="153" t="s">
        <v>325</v>
      </c>
      <c r="H450" s="154">
        <v>1</v>
      </c>
      <c r="I450" s="40"/>
      <c r="J450" s="155">
        <f>ROUND(I450*H450,0)</f>
        <v>0</v>
      </c>
      <c r="K450" s="152" t="s">
        <v>310</v>
      </c>
      <c r="L450" s="24"/>
      <c r="M450" s="156" t="s">
        <v>1</v>
      </c>
      <c r="N450" s="157" t="s">
        <v>42</v>
      </c>
      <c r="P450" s="158">
        <f>O450*H450</f>
        <v>0</v>
      </c>
      <c r="Q450" s="158">
        <v>8.0610000000000001E-2</v>
      </c>
      <c r="R450" s="158">
        <f>Q450*H450</f>
        <v>8.0610000000000001E-2</v>
      </c>
      <c r="S450" s="158">
        <v>0</v>
      </c>
      <c r="T450" s="159">
        <f>S450*H450</f>
        <v>0</v>
      </c>
      <c r="AR450" s="41" t="s">
        <v>108</v>
      </c>
      <c r="AT450" s="41" t="s">
        <v>306</v>
      </c>
      <c r="AU450" s="41" t="s">
        <v>86</v>
      </c>
      <c r="AY450" s="17" t="s">
        <v>304</v>
      </c>
      <c r="BE450" s="42">
        <f>IF(N450="základní",J450,0)</f>
        <v>0</v>
      </c>
      <c r="BF450" s="42">
        <f>IF(N450="snížená",J450,0)</f>
        <v>0</v>
      </c>
      <c r="BG450" s="42">
        <f>IF(N450="zákl. přenesená",J450,0)</f>
        <v>0</v>
      </c>
      <c r="BH450" s="42">
        <f>IF(N450="sníž. přenesená",J450,0)</f>
        <v>0</v>
      </c>
      <c r="BI450" s="42">
        <f>IF(N450="nulová",J450,0)</f>
        <v>0</v>
      </c>
      <c r="BJ450" s="17" t="s">
        <v>8</v>
      </c>
      <c r="BK450" s="42">
        <f>ROUND(I450*H450,0)</f>
        <v>0</v>
      </c>
      <c r="BL450" s="17" t="s">
        <v>108</v>
      </c>
      <c r="BM450" s="41" t="s">
        <v>763</v>
      </c>
    </row>
    <row r="451" spans="2:65" s="1" customFormat="1" ht="33" customHeight="1" x14ac:dyDescent="0.2">
      <c r="B451" s="24"/>
      <c r="C451" s="150" t="s">
        <v>764</v>
      </c>
      <c r="D451" s="150" t="s">
        <v>306</v>
      </c>
      <c r="E451" s="151" t="s">
        <v>765</v>
      </c>
      <c r="F451" s="152" t="s">
        <v>766</v>
      </c>
      <c r="G451" s="153" t="s">
        <v>325</v>
      </c>
      <c r="H451" s="154">
        <v>5.657</v>
      </c>
      <c r="I451" s="40"/>
      <c r="J451" s="155">
        <f>ROUND(I451*H451,0)</f>
        <v>0</v>
      </c>
      <c r="K451" s="152" t="s">
        <v>310</v>
      </c>
      <c r="L451" s="24"/>
      <c r="M451" s="156" t="s">
        <v>1</v>
      </c>
      <c r="N451" s="157" t="s">
        <v>42</v>
      </c>
      <c r="P451" s="158">
        <f>O451*H451</f>
        <v>0</v>
      </c>
      <c r="Q451" s="158">
        <v>7.9210000000000003E-2</v>
      </c>
      <c r="R451" s="158">
        <f>Q451*H451</f>
        <v>0.44809097000000003</v>
      </c>
      <c r="S451" s="158">
        <v>0</v>
      </c>
      <c r="T451" s="159">
        <f>S451*H451</f>
        <v>0</v>
      </c>
      <c r="AR451" s="41" t="s">
        <v>108</v>
      </c>
      <c r="AT451" s="41" t="s">
        <v>306</v>
      </c>
      <c r="AU451" s="41" t="s">
        <v>86</v>
      </c>
      <c r="AY451" s="17" t="s">
        <v>304</v>
      </c>
      <c r="BE451" s="42">
        <f>IF(N451="základní",J451,0)</f>
        <v>0</v>
      </c>
      <c r="BF451" s="42">
        <f>IF(N451="snížená",J451,0)</f>
        <v>0</v>
      </c>
      <c r="BG451" s="42">
        <f>IF(N451="zákl. přenesená",J451,0)</f>
        <v>0</v>
      </c>
      <c r="BH451" s="42">
        <f>IF(N451="sníž. přenesená",J451,0)</f>
        <v>0</v>
      </c>
      <c r="BI451" s="42">
        <f>IF(N451="nulová",J451,0)</f>
        <v>0</v>
      </c>
      <c r="BJ451" s="17" t="s">
        <v>8</v>
      </c>
      <c r="BK451" s="42">
        <f>ROUND(I451*H451,0)</f>
        <v>0</v>
      </c>
      <c r="BL451" s="17" t="s">
        <v>108</v>
      </c>
      <c r="BM451" s="41" t="s">
        <v>767</v>
      </c>
    </row>
    <row r="452" spans="2:65" s="12" customFormat="1" x14ac:dyDescent="0.2">
      <c r="B452" s="160"/>
      <c r="D452" s="161" t="s">
        <v>327</v>
      </c>
      <c r="E452" s="43" t="s">
        <v>1</v>
      </c>
      <c r="F452" s="162" t="s">
        <v>768</v>
      </c>
      <c r="H452" s="163">
        <v>3.92</v>
      </c>
      <c r="L452" s="160"/>
      <c r="M452" s="164"/>
      <c r="T452" s="165"/>
      <c r="AT452" s="43" t="s">
        <v>327</v>
      </c>
      <c r="AU452" s="43" t="s">
        <v>86</v>
      </c>
      <c r="AV452" s="12" t="s">
        <v>86</v>
      </c>
      <c r="AW452" s="12" t="s">
        <v>33</v>
      </c>
      <c r="AX452" s="12" t="s">
        <v>77</v>
      </c>
      <c r="AY452" s="43" t="s">
        <v>304</v>
      </c>
    </row>
    <row r="453" spans="2:65" s="12" customFormat="1" x14ac:dyDescent="0.2">
      <c r="B453" s="160"/>
      <c r="D453" s="161" t="s">
        <v>327</v>
      </c>
      <c r="E453" s="43" t="s">
        <v>1</v>
      </c>
      <c r="F453" s="162" t="s">
        <v>769</v>
      </c>
      <c r="H453" s="163">
        <v>1.7370000000000001</v>
      </c>
      <c r="L453" s="160"/>
      <c r="M453" s="164"/>
      <c r="T453" s="165"/>
      <c r="AT453" s="43" t="s">
        <v>327</v>
      </c>
      <c r="AU453" s="43" t="s">
        <v>86</v>
      </c>
      <c r="AV453" s="12" t="s">
        <v>86</v>
      </c>
      <c r="AW453" s="12" t="s">
        <v>33</v>
      </c>
      <c r="AX453" s="12" t="s">
        <v>77</v>
      </c>
      <c r="AY453" s="43" t="s">
        <v>304</v>
      </c>
    </row>
    <row r="454" spans="2:65" s="13" customFormat="1" x14ac:dyDescent="0.2">
      <c r="B454" s="166"/>
      <c r="D454" s="161" t="s">
        <v>327</v>
      </c>
      <c r="E454" s="44" t="s">
        <v>1</v>
      </c>
      <c r="F454" s="167" t="s">
        <v>335</v>
      </c>
      <c r="H454" s="168">
        <v>5.657</v>
      </c>
      <c r="L454" s="166"/>
      <c r="M454" s="169"/>
      <c r="T454" s="170"/>
      <c r="AT454" s="44" t="s">
        <v>327</v>
      </c>
      <c r="AU454" s="44" t="s">
        <v>86</v>
      </c>
      <c r="AV454" s="13" t="s">
        <v>315</v>
      </c>
      <c r="AW454" s="13" t="s">
        <v>33</v>
      </c>
      <c r="AX454" s="13" t="s">
        <v>8</v>
      </c>
      <c r="AY454" s="44" t="s">
        <v>304</v>
      </c>
    </row>
    <row r="455" spans="2:65" s="1" customFormat="1" ht="16.5" customHeight="1" x14ac:dyDescent="0.2">
      <c r="B455" s="24"/>
      <c r="C455" s="150" t="s">
        <v>770</v>
      </c>
      <c r="D455" s="150" t="s">
        <v>306</v>
      </c>
      <c r="E455" s="151" t="s">
        <v>771</v>
      </c>
      <c r="F455" s="152" t="s">
        <v>772</v>
      </c>
      <c r="G455" s="153" t="s">
        <v>325</v>
      </c>
      <c r="H455" s="154">
        <v>1.25</v>
      </c>
      <c r="I455" s="40"/>
      <c r="J455" s="155">
        <f>ROUND(I455*H455,0)</f>
        <v>0</v>
      </c>
      <c r="K455" s="152" t="s">
        <v>310</v>
      </c>
      <c r="L455" s="24"/>
      <c r="M455" s="156" t="s">
        <v>1</v>
      </c>
      <c r="N455" s="157" t="s">
        <v>42</v>
      </c>
      <c r="P455" s="158">
        <f>O455*H455</f>
        <v>0</v>
      </c>
      <c r="Q455" s="158">
        <v>8.3409999999999998E-2</v>
      </c>
      <c r="R455" s="158">
        <f>Q455*H455</f>
        <v>0.10426249999999999</v>
      </c>
      <c r="S455" s="158">
        <v>0</v>
      </c>
      <c r="T455" s="159">
        <f>S455*H455</f>
        <v>0</v>
      </c>
      <c r="AR455" s="41" t="s">
        <v>108</v>
      </c>
      <c r="AT455" s="41" t="s">
        <v>306</v>
      </c>
      <c r="AU455" s="41" t="s">
        <v>86</v>
      </c>
      <c r="AY455" s="17" t="s">
        <v>304</v>
      </c>
      <c r="BE455" s="42">
        <f>IF(N455="základní",J455,0)</f>
        <v>0</v>
      </c>
      <c r="BF455" s="42">
        <f>IF(N455="snížená",J455,0)</f>
        <v>0</v>
      </c>
      <c r="BG455" s="42">
        <f>IF(N455="zákl. přenesená",J455,0)</f>
        <v>0</v>
      </c>
      <c r="BH455" s="42">
        <f>IF(N455="sníž. přenesená",J455,0)</f>
        <v>0</v>
      </c>
      <c r="BI455" s="42">
        <f>IF(N455="nulová",J455,0)</f>
        <v>0</v>
      </c>
      <c r="BJ455" s="17" t="s">
        <v>8</v>
      </c>
      <c r="BK455" s="42">
        <f>ROUND(I455*H455,0)</f>
        <v>0</v>
      </c>
      <c r="BL455" s="17" t="s">
        <v>108</v>
      </c>
      <c r="BM455" s="41" t="s">
        <v>773</v>
      </c>
    </row>
    <row r="456" spans="2:65" s="12" customFormat="1" x14ac:dyDescent="0.2">
      <c r="B456" s="160"/>
      <c r="D456" s="161" t="s">
        <v>327</v>
      </c>
      <c r="E456" s="43" t="s">
        <v>1</v>
      </c>
      <c r="F456" s="162" t="s">
        <v>774</v>
      </c>
      <c r="H456" s="163">
        <v>1.25</v>
      </c>
      <c r="L456" s="160"/>
      <c r="M456" s="164"/>
      <c r="T456" s="165"/>
      <c r="AT456" s="43" t="s">
        <v>327</v>
      </c>
      <c r="AU456" s="43" t="s">
        <v>86</v>
      </c>
      <c r="AV456" s="12" t="s">
        <v>86</v>
      </c>
      <c r="AW456" s="12" t="s">
        <v>33</v>
      </c>
      <c r="AX456" s="12" t="s">
        <v>77</v>
      </c>
      <c r="AY456" s="43" t="s">
        <v>304</v>
      </c>
    </row>
    <row r="457" spans="2:65" s="13" customFormat="1" x14ac:dyDescent="0.2">
      <c r="B457" s="166"/>
      <c r="D457" s="161" t="s">
        <v>327</v>
      </c>
      <c r="E457" s="44" t="s">
        <v>1</v>
      </c>
      <c r="F457" s="167" t="s">
        <v>335</v>
      </c>
      <c r="H457" s="168">
        <v>1.25</v>
      </c>
      <c r="L457" s="166"/>
      <c r="M457" s="169"/>
      <c r="T457" s="170"/>
      <c r="AT457" s="44" t="s">
        <v>327</v>
      </c>
      <c r="AU457" s="44" t="s">
        <v>86</v>
      </c>
      <c r="AV457" s="13" t="s">
        <v>315</v>
      </c>
      <c r="AW457" s="13" t="s">
        <v>33</v>
      </c>
      <c r="AX457" s="13" t="s">
        <v>8</v>
      </c>
      <c r="AY457" s="44" t="s">
        <v>304</v>
      </c>
    </row>
    <row r="458" spans="2:65" s="1" customFormat="1" ht="24.2" customHeight="1" x14ac:dyDescent="0.2">
      <c r="B458" s="24"/>
      <c r="C458" s="150" t="s">
        <v>775</v>
      </c>
      <c r="D458" s="150" t="s">
        <v>306</v>
      </c>
      <c r="E458" s="151" t="s">
        <v>776</v>
      </c>
      <c r="F458" s="152" t="s">
        <v>777</v>
      </c>
      <c r="G458" s="153" t="s">
        <v>309</v>
      </c>
      <c r="H458" s="154">
        <v>1</v>
      </c>
      <c r="I458" s="40"/>
      <c r="J458" s="155">
        <f>ROUND(I458*H458,0)</f>
        <v>0</v>
      </c>
      <c r="K458" s="152" t="s">
        <v>310</v>
      </c>
      <c r="L458" s="24"/>
      <c r="M458" s="156" t="s">
        <v>1</v>
      </c>
      <c r="N458" s="157" t="s">
        <v>42</v>
      </c>
      <c r="P458" s="158">
        <f>O458*H458</f>
        <v>0</v>
      </c>
      <c r="Q458" s="158">
        <v>0</v>
      </c>
      <c r="R458" s="158">
        <f>Q458*H458</f>
        <v>0</v>
      </c>
      <c r="S458" s="158">
        <v>0</v>
      </c>
      <c r="T458" s="159">
        <f>S458*H458</f>
        <v>0</v>
      </c>
      <c r="AR458" s="41" t="s">
        <v>108</v>
      </c>
      <c r="AT458" s="41" t="s">
        <v>306</v>
      </c>
      <c r="AU458" s="41" t="s">
        <v>86</v>
      </c>
      <c r="AY458" s="17" t="s">
        <v>304</v>
      </c>
      <c r="BE458" s="42">
        <f>IF(N458="základní",J458,0)</f>
        <v>0</v>
      </c>
      <c r="BF458" s="42">
        <f>IF(N458="snížená",J458,0)</f>
        <v>0</v>
      </c>
      <c r="BG458" s="42">
        <f>IF(N458="zákl. přenesená",J458,0)</f>
        <v>0</v>
      </c>
      <c r="BH458" s="42">
        <f>IF(N458="sníž. přenesená",J458,0)</f>
        <v>0</v>
      </c>
      <c r="BI458" s="42">
        <f>IF(N458="nulová",J458,0)</f>
        <v>0</v>
      </c>
      <c r="BJ458" s="17" t="s">
        <v>8</v>
      </c>
      <c r="BK458" s="42">
        <f>ROUND(I458*H458,0)</f>
        <v>0</v>
      </c>
      <c r="BL458" s="17" t="s">
        <v>108</v>
      </c>
      <c r="BM458" s="41" t="s">
        <v>778</v>
      </c>
    </row>
    <row r="459" spans="2:65" s="12" customFormat="1" x14ac:dyDescent="0.2">
      <c r="B459" s="160"/>
      <c r="D459" s="161" t="s">
        <v>327</v>
      </c>
      <c r="E459" s="43" t="s">
        <v>1</v>
      </c>
      <c r="F459" s="162" t="s">
        <v>8</v>
      </c>
      <c r="H459" s="163">
        <v>1</v>
      </c>
      <c r="L459" s="160"/>
      <c r="M459" s="164"/>
      <c r="T459" s="165"/>
      <c r="AT459" s="43" t="s">
        <v>327</v>
      </c>
      <c r="AU459" s="43" t="s">
        <v>86</v>
      </c>
      <c r="AV459" s="12" t="s">
        <v>86</v>
      </c>
      <c r="AW459" s="12" t="s">
        <v>33</v>
      </c>
      <c r="AX459" s="12" t="s">
        <v>8</v>
      </c>
      <c r="AY459" s="43" t="s">
        <v>304</v>
      </c>
    </row>
    <row r="460" spans="2:65" s="1" customFormat="1" ht="24.2" customHeight="1" x14ac:dyDescent="0.2">
      <c r="B460" s="24"/>
      <c r="C460" s="176" t="s">
        <v>779</v>
      </c>
      <c r="D460" s="176" t="s">
        <v>431</v>
      </c>
      <c r="E460" s="177" t="s">
        <v>780</v>
      </c>
      <c r="F460" s="178" t="s">
        <v>781</v>
      </c>
      <c r="G460" s="179" t="s">
        <v>309</v>
      </c>
      <c r="H460" s="180">
        <v>1</v>
      </c>
      <c r="I460" s="46"/>
      <c r="J460" s="181">
        <f>ROUND(I460*H460,0)</f>
        <v>0</v>
      </c>
      <c r="K460" s="178" t="s">
        <v>1</v>
      </c>
      <c r="L460" s="182"/>
      <c r="M460" s="183" t="s">
        <v>1</v>
      </c>
      <c r="N460" s="184" t="s">
        <v>42</v>
      </c>
      <c r="P460" s="158">
        <f>O460*H460</f>
        <v>0</v>
      </c>
      <c r="Q460" s="158">
        <v>1</v>
      </c>
      <c r="R460" s="158">
        <f>Q460*H460</f>
        <v>1</v>
      </c>
      <c r="S460" s="158">
        <v>0</v>
      </c>
      <c r="T460" s="159">
        <f>S460*H460</f>
        <v>0</v>
      </c>
      <c r="AR460" s="41" t="s">
        <v>339</v>
      </c>
      <c r="AT460" s="41" t="s">
        <v>431</v>
      </c>
      <c r="AU460" s="41" t="s">
        <v>86</v>
      </c>
      <c r="AY460" s="17" t="s">
        <v>304</v>
      </c>
      <c r="BE460" s="42">
        <f>IF(N460="základní",J460,0)</f>
        <v>0</v>
      </c>
      <c r="BF460" s="42">
        <f>IF(N460="snížená",J460,0)</f>
        <v>0</v>
      </c>
      <c r="BG460" s="42">
        <f>IF(N460="zákl. přenesená",J460,0)</f>
        <v>0</v>
      </c>
      <c r="BH460" s="42">
        <f>IF(N460="sníž. přenesená",J460,0)</f>
        <v>0</v>
      </c>
      <c r="BI460" s="42">
        <f>IF(N460="nulová",J460,0)</f>
        <v>0</v>
      </c>
      <c r="BJ460" s="17" t="s">
        <v>8</v>
      </c>
      <c r="BK460" s="42">
        <f>ROUND(I460*H460,0)</f>
        <v>0</v>
      </c>
      <c r="BL460" s="17" t="s">
        <v>108</v>
      </c>
      <c r="BM460" s="41" t="s">
        <v>782</v>
      </c>
    </row>
    <row r="461" spans="2:65" s="1" customFormat="1" ht="24.2" customHeight="1" x14ac:dyDescent="0.2">
      <c r="B461" s="24"/>
      <c r="C461" s="150" t="s">
        <v>783</v>
      </c>
      <c r="D461" s="150" t="s">
        <v>306</v>
      </c>
      <c r="E461" s="151" t="s">
        <v>784</v>
      </c>
      <c r="F461" s="152" t="s">
        <v>785</v>
      </c>
      <c r="G461" s="153" t="s">
        <v>309</v>
      </c>
      <c r="H461" s="154">
        <v>1</v>
      </c>
      <c r="I461" s="40"/>
      <c r="J461" s="155">
        <f>ROUND(I461*H461,0)</f>
        <v>0</v>
      </c>
      <c r="K461" s="152" t="s">
        <v>1</v>
      </c>
      <c r="L461" s="24"/>
      <c r="M461" s="156" t="s">
        <v>1</v>
      </c>
      <c r="N461" s="157" t="s">
        <v>42</v>
      </c>
      <c r="P461" s="158">
        <f>O461*H461</f>
        <v>0</v>
      </c>
      <c r="Q461" s="158">
        <v>0</v>
      </c>
      <c r="R461" s="158">
        <f>Q461*H461</f>
        <v>0</v>
      </c>
      <c r="S461" s="158">
        <v>0</v>
      </c>
      <c r="T461" s="159">
        <f>S461*H461</f>
        <v>0</v>
      </c>
      <c r="AR461" s="41" t="s">
        <v>108</v>
      </c>
      <c r="AT461" s="41" t="s">
        <v>306</v>
      </c>
      <c r="AU461" s="41" t="s">
        <v>86</v>
      </c>
      <c r="AY461" s="17" t="s">
        <v>304</v>
      </c>
      <c r="BE461" s="42">
        <f>IF(N461="základní",J461,0)</f>
        <v>0</v>
      </c>
      <c r="BF461" s="42">
        <f>IF(N461="snížená",J461,0)</f>
        <v>0</v>
      </c>
      <c r="BG461" s="42">
        <f>IF(N461="zákl. přenesená",J461,0)</f>
        <v>0</v>
      </c>
      <c r="BH461" s="42">
        <f>IF(N461="sníž. přenesená",J461,0)</f>
        <v>0</v>
      </c>
      <c r="BI461" s="42">
        <f>IF(N461="nulová",J461,0)</f>
        <v>0</v>
      </c>
      <c r="BJ461" s="17" t="s">
        <v>8</v>
      </c>
      <c r="BK461" s="42">
        <f>ROUND(I461*H461,0)</f>
        <v>0</v>
      </c>
      <c r="BL461" s="17" t="s">
        <v>108</v>
      </c>
      <c r="BM461" s="41" t="s">
        <v>786</v>
      </c>
    </row>
    <row r="462" spans="2:65" s="11" customFormat="1" ht="22.9" customHeight="1" x14ac:dyDescent="0.2">
      <c r="B462" s="142"/>
      <c r="D462" s="37" t="s">
        <v>76</v>
      </c>
      <c r="E462" s="148" t="s">
        <v>108</v>
      </c>
      <c r="F462" s="148" t="s">
        <v>787</v>
      </c>
      <c r="J462" s="149">
        <f>BK462</f>
        <v>0</v>
      </c>
      <c r="L462" s="142"/>
      <c r="M462" s="145"/>
      <c r="P462" s="146">
        <f>SUM(P463:P492)</f>
        <v>0</v>
      </c>
      <c r="R462" s="146">
        <f>SUM(R463:R492)</f>
        <v>10.3166784738841</v>
      </c>
      <c r="T462" s="147">
        <f>SUM(T463:T492)</f>
        <v>0</v>
      </c>
      <c r="AR462" s="37" t="s">
        <v>8</v>
      </c>
      <c r="AT462" s="38" t="s">
        <v>76</v>
      </c>
      <c r="AU462" s="38" t="s">
        <v>8</v>
      </c>
      <c r="AY462" s="37" t="s">
        <v>304</v>
      </c>
      <c r="BK462" s="39">
        <f>SUM(BK463:BK492)</f>
        <v>0</v>
      </c>
    </row>
    <row r="463" spans="2:65" s="1" customFormat="1" ht="16.5" customHeight="1" x14ac:dyDescent="0.2">
      <c r="B463" s="24"/>
      <c r="C463" s="150" t="s">
        <v>788</v>
      </c>
      <c r="D463" s="150" t="s">
        <v>306</v>
      </c>
      <c r="E463" s="151" t="s">
        <v>789</v>
      </c>
      <c r="F463" s="152" t="s">
        <v>790</v>
      </c>
      <c r="G463" s="153" t="s">
        <v>352</v>
      </c>
      <c r="H463" s="154">
        <v>2.5790000000000002</v>
      </c>
      <c r="I463" s="40"/>
      <c r="J463" s="155">
        <f>ROUND(I463*H463,0)</f>
        <v>0</v>
      </c>
      <c r="K463" s="152" t="s">
        <v>310</v>
      </c>
      <c r="L463" s="24"/>
      <c r="M463" s="156" t="s">
        <v>1</v>
      </c>
      <c r="N463" s="157" t="s">
        <v>42</v>
      </c>
      <c r="P463" s="158">
        <f>O463*H463</f>
        <v>0</v>
      </c>
      <c r="Q463" s="158">
        <v>2.5020099999999998</v>
      </c>
      <c r="R463" s="158">
        <f>Q463*H463</f>
        <v>6.45268379</v>
      </c>
      <c r="S463" s="158">
        <v>0</v>
      </c>
      <c r="T463" s="159">
        <f>S463*H463</f>
        <v>0</v>
      </c>
      <c r="AR463" s="41" t="s">
        <v>108</v>
      </c>
      <c r="AT463" s="41" t="s">
        <v>306</v>
      </c>
      <c r="AU463" s="41" t="s">
        <v>86</v>
      </c>
      <c r="AY463" s="17" t="s">
        <v>304</v>
      </c>
      <c r="BE463" s="42">
        <f>IF(N463="základní",J463,0)</f>
        <v>0</v>
      </c>
      <c r="BF463" s="42">
        <f>IF(N463="snížená",J463,0)</f>
        <v>0</v>
      </c>
      <c r="BG463" s="42">
        <f>IF(N463="zákl. přenesená",J463,0)</f>
        <v>0</v>
      </c>
      <c r="BH463" s="42">
        <f>IF(N463="sníž. přenesená",J463,0)</f>
        <v>0</v>
      </c>
      <c r="BI463" s="42">
        <f>IF(N463="nulová",J463,0)</f>
        <v>0</v>
      </c>
      <c r="BJ463" s="17" t="s">
        <v>8</v>
      </c>
      <c r="BK463" s="42">
        <f>ROUND(I463*H463,0)</f>
        <v>0</v>
      </c>
      <c r="BL463" s="17" t="s">
        <v>108</v>
      </c>
      <c r="BM463" s="41" t="s">
        <v>791</v>
      </c>
    </row>
    <row r="464" spans="2:65" s="12" customFormat="1" x14ac:dyDescent="0.2">
      <c r="B464" s="160"/>
      <c r="D464" s="161" t="s">
        <v>327</v>
      </c>
      <c r="E464" s="43" t="s">
        <v>1</v>
      </c>
      <c r="F464" s="162" t="s">
        <v>792</v>
      </c>
      <c r="H464" s="163">
        <v>2.5790000000000002</v>
      </c>
      <c r="L464" s="160"/>
      <c r="M464" s="164"/>
      <c r="T464" s="165"/>
      <c r="AT464" s="43" t="s">
        <v>327</v>
      </c>
      <c r="AU464" s="43" t="s">
        <v>86</v>
      </c>
      <c r="AV464" s="12" t="s">
        <v>86</v>
      </c>
      <c r="AW464" s="12" t="s">
        <v>33</v>
      </c>
      <c r="AX464" s="12" t="s">
        <v>8</v>
      </c>
      <c r="AY464" s="43" t="s">
        <v>304</v>
      </c>
    </row>
    <row r="465" spans="2:65" s="1" customFormat="1" ht="21.75" customHeight="1" x14ac:dyDescent="0.2">
      <c r="B465" s="24"/>
      <c r="C465" s="150" t="s">
        <v>793</v>
      </c>
      <c r="D465" s="150" t="s">
        <v>306</v>
      </c>
      <c r="E465" s="151" t="s">
        <v>794</v>
      </c>
      <c r="F465" s="152" t="s">
        <v>795</v>
      </c>
      <c r="G465" s="153" t="s">
        <v>352</v>
      </c>
      <c r="H465" s="154">
        <v>1.3879999999999999</v>
      </c>
      <c r="I465" s="40"/>
      <c r="J465" s="155">
        <f>ROUND(I465*H465,0)</f>
        <v>0</v>
      </c>
      <c r="K465" s="152" t="s">
        <v>310</v>
      </c>
      <c r="L465" s="24"/>
      <c r="M465" s="156" t="s">
        <v>1</v>
      </c>
      <c r="N465" s="157" t="s">
        <v>42</v>
      </c>
      <c r="P465" s="158">
        <f>O465*H465</f>
        <v>0</v>
      </c>
      <c r="Q465" s="158">
        <v>2.5020099999999998</v>
      </c>
      <c r="R465" s="158">
        <f>Q465*H465</f>
        <v>3.4727898799999997</v>
      </c>
      <c r="S465" s="158">
        <v>0</v>
      </c>
      <c r="T465" s="159">
        <f>S465*H465</f>
        <v>0</v>
      </c>
      <c r="AR465" s="41" t="s">
        <v>108</v>
      </c>
      <c r="AT465" s="41" t="s">
        <v>306</v>
      </c>
      <c r="AU465" s="41" t="s">
        <v>86</v>
      </c>
      <c r="AY465" s="17" t="s">
        <v>304</v>
      </c>
      <c r="BE465" s="42">
        <f>IF(N465="základní",J465,0)</f>
        <v>0</v>
      </c>
      <c r="BF465" s="42">
        <f>IF(N465="snížená",J465,0)</f>
        <v>0</v>
      </c>
      <c r="BG465" s="42">
        <f>IF(N465="zákl. přenesená",J465,0)</f>
        <v>0</v>
      </c>
      <c r="BH465" s="42">
        <f>IF(N465="sníž. přenesená",J465,0)</f>
        <v>0</v>
      </c>
      <c r="BI465" s="42">
        <f>IF(N465="nulová",J465,0)</f>
        <v>0</v>
      </c>
      <c r="BJ465" s="17" t="s">
        <v>8</v>
      </c>
      <c r="BK465" s="42">
        <f>ROUND(I465*H465,0)</f>
        <v>0</v>
      </c>
      <c r="BL465" s="17" t="s">
        <v>108</v>
      </c>
      <c r="BM465" s="41" t="s">
        <v>796</v>
      </c>
    </row>
    <row r="466" spans="2:65" s="12" customFormat="1" x14ac:dyDescent="0.2">
      <c r="B466" s="160"/>
      <c r="D466" s="161" t="s">
        <v>327</v>
      </c>
      <c r="E466" s="43" t="s">
        <v>1</v>
      </c>
      <c r="F466" s="162" t="s">
        <v>797</v>
      </c>
      <c r="H466" s="163">
        <v>0.27400000000000002</v>
      </c>
      <c r="L466" s="160"/>
      <c r="M466" s="164"/>
      <c r="T466" s="165"/>
      <c r="AT466" s="43" t="s">
        <v>327</v>
      </c>
      <c r="AU466" s="43" t="s">
        <v>86</v>
      </c>
      <c r="AV466" s="12" t="s">
        <v>86</v>
      </c>
      <c r="AW466" s="12" t="s">
        <v>33</v>
      </c>
      <c r="AX466" s="12" t="s">
        <v>77</v>
      </c>
      <c r="AY466" s="43" t="s">
        <v>304</v>
      </c>
    </row>
    <row r="467" spans="2:65" s="12" customFormat="1" x14ac:dyDescent="0.2">
      <c r="B467" s="160"/>
      <c r="D467" s="161" t="s">
        <v>327</v>
      </c>
      <c r="E467" s="43" t="s">
        <v>1</v>
      </c>
      <c r="F467" s="162" t="s">
        <v>798</v>
      </c>
      <c r="H467" s="163">
        <v>1.1140000000000001</v>
      </c>
      <c r="L467" s="160"/>
      <c r="M467" s="164"/>
      <c r="T467" s="165"/>
      <c r="AT467" s="43" t="s">
        <v>327</v>
      </c>
      <c r="AU467" s="43" t="s">
        <v>86</v>
      </c>
      <c r="AV467" s="12" t="s">
        <v>86</v>
      </c>
      <c r="AW467" s="12" t="s">
        <v>33</v>
      </c>
      <c r="AX467" s="12" t="s">
        <v>77</v>
      </c>
      <c r="AY467" s="43" t="s">
        <v>304</v>
      </c>
    </row>
    <row r="468" spans="2:65" s="13" customFormat="1" x14ac:dyDescent="0.2">
      <c r="B468" s="166"/>
      <c r="D468" s="161" t="s">
        <v>327</v>
      </c>
      <c r="E468" s="44" t="s">
        <v>1</v>
      </c>
      <c r="F468" s="167" t="s">
        <v>799</v>
      </c>
      <c r="H468" s="168">
        <v>1.3879999999999999</v>
      </c>
      <c r="L468" s="166"/>
      <c r="M468" s="169"/>
      <c r="T468" s="170"/>
      <c r="AT468" s="44" t="s">
        <v>327</v>
      </c>
      <c r="AU468" s="44" t="s">
        <v>86</v>
      </c>
      <c r="AV468" s="13" t="s">
        <v>315</v>
      </c>
      <c r="AW468" s="13" t="s">
        <v>33</v>
      </c>
      <c r="AX468" s="13" t="s">
        <v>8</v>
      </c>
      <c r="AY468" s="44" t="s">
        <v>304</v>
      </c>
    </row>
    <row r="469" spans="2:65" s="1" customFormat="1" ht="24.2" customHeight="1" x14ac:dyDescent="0.2">
      <c r="B469" s="24"/>
      <c r="C469" s="150" t="s">
        <v>800</v>
      </c>
      <c r="D469" s="150" t="s">
        <v>306</v>
      </c>
      <c r="E469" s="151" t="s">
        <v>801</v>
      </c>
      <c r="F469" s="152" t="s">
        <v>802</v>
      </c>
      <c r="G469" s="153" t="s">
        <v>325</v>
      </c>
      <c r="H469" s="154">
        <v>13.054</v>
      </c>
      <c r="I469" s="40"/>
      <c r="J469" s="155">
        <f>ROUND(I469*H469,0)</f>
        <v>0</v>
      </c>
      <c r="K469" s="152" t="s">
        <v>310</v>
      </c>
      <c r="L469" s="24"/>
      <c r="M469" s="156" t="s">
        <v>1</v>
      </c>
      <c r="N469" s="157" t="s">
        <v>42</v>
      </c>
      <c r="P469" s="158">
        <f>O469*H469</f>
        <v>0</v>
      </c>
      <c r="Q469" s="158">
        <v>5.3261999999999997E-3</v>
      </c>
      <c r="R469" s="158">
        <f>Q469*H469</f>
        <v>6.9528214800000002E-2</v>
      </c>
      <c r="S469" s="158">
        <v>0</v>
      </c>
      <c r="T469" s="159">
        <f>S469*H469</f>
        <v>0</v>
      </c>
      <c r="AR469" s="41" t="s">
        <v>108</v>
      </c>
      <c r="AT469" s="41" t="s">
        <v>306</v>
      </c>
      <c r="AU469" s="41" t="s">
        <v>86</v>
      </c>
      <c r="AY469" s="17" t="s">
        <v>304</v>
      </c>
      <c r="BE469" s="42">
        <f>IF(N469="základní",J469,0)</f>
        <v>0</v>
      </c>
      <c r="BF469" s="42">
        <f>IF(N469="snížená",J469,0)</f>
        <v>0</v>
      </c>
      <c r="BG469" s="42">
        <f>IF(N469="zákl. přenesená",J469,0)</f>
        <v>0</v>
      </c>
      <c r="BH469" s="42">
        <f>IF(N469="sníž. přenesená",J469,0)</f>
        <v>0</v>
      </c>
      <c r="BI469" s="42">
        <f>IF(N469="nulová",J469,0)</f>
        <v>0</v>
      </c>
      <c r="BJ469" s="17" t="s">
        <v>8</v>
      </c>
      <c r="BK469" s="42">
        <f>ROUND(I469*H469,0)</f>
        <v>0</v>
      </c>
      <c r="BL469" s="17" t="s">
        <v>108</v>
      </c>
      <c r="BM469" s="41" t="s">
        <v>803</v>
      </c>
    </row>
    <row r="470" spans="2:65" s="12" customFormat="1" x14ac:dyDescent="0.2">
      <c r="B470" s="160"/>
      <c r="D470" s="161" t="s">
        <v>327</v>
      </c>
      <c r="E470" s="43" t="s">
        <v>1</v>
      </c>
      <c r="F470" s="162" t="s">
        <v>804</v>
      </c>
      <c r="H470" s="163">
        <v>10.314</v>
      </c>
      <c r="L470" s="160"/>
      <c r="M470" s="164"/>
      <c r="T470" s="165"/>
      <c r="AT470" s="43" t="s">
        <v>327</v>
      </c>
      <c r="AU470" s="43" t="s">
        <v>86</v>
      </c>
      <c r="AV470" s="12" t="s">
        <v>86</v>
      </c>
      <c r="AW470" s="12" t="s">
        <v>33</v>
      </c>
      <c r="AX470" s="12" t="s">
        <v>77</v>
      </c>
      <c r="AY470" s="43" t="s">
        <v>304</v>
      </c>
    </row>
    <row r="471" spans="2:65" s="13" customFormat="1" x14ac:dyDescent="0.2">
      <c r="B471" s="166"/>
      <c r="D471" s="161" t="s">
        <v>327</v>
      </c>
      <c r="E471" s="44" t="s">
        <v>1</v>
      </c>
      <c r="F471" s="167" t="s">
        <v>335</v>
      </c>
      <c r="H471" s="168">
        <v>10.314</v>
      </c>
      <c r="L471" s="166"/>
      <c r="M471" s="169"/>
      <c r="T471" s="170"/>
      <c r="AT471" s="44" t="s">
        <v>327</v>
      </c>
      <c r="AU471" s="44" t="s">
        <v>86</v>
      </c>
      <c r="AV471" s="13" t="s">
        <v>315</v>
      </c>
      <c r="AW471" s="13" t="s">
        <v>33</v>
      </c>
      <c r="AX471" s="13" t="s">
        <v>77</v>
      </c>
      <c r="AY471" s="44" t="s">
        <v>304</v>
      </c>
    </row>
    <row r="472" spans="2:65" s="12" customFormat="1" x14ac:dyDescent="0.2">
      <c r="B472" s="160"/>
      <c r="D472" s="161" t="s">
        <v>327</v>
      </c>
      <c r="E472" s="43" t="s">
        <v>1</v>
      </c>
      <c r="F472" s="162" t="s">
        <v>805</v>
      </c>
      <c r="H472" s="163">
        <v>1.3</v>
      </c>
      <c r="L472" s="160"/>
      <c r="M472" s="164"/>
      <c r="T472" s="165"/>
      <c r="AT472" s="43" t="s">
        <v>327</v>
      </c>
      <c r="AU472" s="43" t="s">
        <v>86</v>
      </c>
      <c r="AV472" s="12" t="s">
        <v>86</v>
      </c>
      <c r="AW472" s="12" t="s">
        <v>33</v>
      </c>
      <c r="AX472" s="12" t="s">
        <v>77</v>
      </c>
      <c r="AY472" s="43" t="s">
        <v>304</v>
      </c>
    </row>
    <row r="473" spans="2:65" s="12" customFormat="1" x14ac:dyDescent="0.2">
      <c r="B473" s="160"/>
      <c r="D473" s="161" t="s">
        <v>327</v>
      </c>
      <c r="E473" s="43" t="s">
        <v>1</v>
      </c>
      <c r="F473" s="162" t="s">
        <v>806</v>
      </c>
      <c r="H473" s="163">
        <v>1.44</v>
      </c>
      <c r="L473" s="160"/>
      <c r="M473" s="164"/>
      <c r="T473" s="165"/>
      <c r="AT473" s="43" t="s">
        <v>327</v>
      </c>
      <c r="AU473" s="43" t="s">
        <v>86</v>
      </c>
      <c r="AV473" s="12" t="s">
        <v>86</v>
      </c>
      <c r="AW473" s="12" t="s">
        <v>33</v>
      </c>
      <c r="AX473" s="12" t="s">
        <v>77</v>
      </c>
      <c r="AY473" s="43" t="s">
        <v>304</v>
      </c>
    </row>
    <row r="474" spans="2:65" s="13" customFormat="1" x14ac:dyDescent="0.2">
      <c r="B474" s="166"/>
      <c r="D474" s="161" t="s">
        <v>327</v>
      </c>
      <c r="E474" s="44" t="s">
        <v>1</v>
      </c>
      <c r="F474" s="167" t="s">
        <v>807</v>
      </c>
      <c r="H474" s="168">
        <v>2.74</v>
      </c>
      <c r="L474" s="166"/>
      <c r="M474" s="169"/>
      <c r="T474" s="170"/>
      <c r="AT474" s="44" t="s">
        <v>327</v>
      </c>
      <c r="AU474" s="44" t="s">
        <v>86</v>
      </c>
      <c r="AV474" s="13" t="s">
        <v>315</v>
      </c>
      <c r="AW474" s="13" t="s">
        <v>33</v>
      </c>
      <c r="AX474" s="13" t="s">
        <v>77</v>
      </c>
      <c r="AY474" s="44" t="s">
        <v>304</v>
      </c>
    </row>
    <row r="475" spans="2:65" s="14" customFormat="1" x14ac:dyDescent="0.2">
      <c r="B475" s="171"/>
      <c r="D475" s="161" t="s">
        <v>327</v>
      </c>
      <c r="E475" s="45" t="s">
        <v>1</v>
      </c>
      <c r="F475" s="172" t="s">
        <v>380</v>
      </c>
      <c r="H475" s="173">
        <v>13.054</v>
      </c>
      <c r="L475" s="171"/>
      <c r="M475" s="174"/>
      <c r="T475" s="175"/>
      <c r="AT475" s="45" t="s">
        <v>327</v>
      </c>
      <c r="AU475" s="45" t="s">
        <v>86</v>
      </c>
      <c r="AV475" s="14" t="s">
        <v>108</v>
      </c>
      <c r="AW475" s="14" t="s">
        <v>33</v>
      </c>
      <c r="AX475" s="14" t="s">
        <v>8</v>
      </c>
      <c r="AY475" s="45" t="s">
        <v>304</v>
      </c>
    </row>
    <row r="476" spans="2:65" s="1" customFormat="1" ht="24.2" customHeight="1" x14ac:dyDescent="0.2">
      <c r="B476" s="24"/>
      <c r="C476" s="150" t="s">
        <v>808</v>
      </c>
      <c r="D476" s="150" t="s">
        <v>306</v>
      </c>
      <c r="E476" s="151" t="s">
        <v>809</v>
      </c>
      <c r="F476" s="152" t="s">
        <v>810</v>
      </c>
      <c r="G476" s="153" t="s">
        <v>325</v>
      </c>
      <c r="H476" s="154">
        <v>13.054</v>
      </c>
      <c r="I476" s="40"/>
      <c r="J476" s="155">
        <f>ROUND(I476*H476,0)</f>
        <v>0</v>
      </c>
      <c r="K476" s="152" t="s">
        <v>310</v>
      </c>
      <c r="L476" s="24"/>
      <c r="M476" s="156" t="s">
        <v>1</v>
      </c>
      <c r="N476" s="157" t="s">
        <v>42</v>
      </c>
      <c r="P476" s="158">
        <f>O476*H476</f>
        <v>0</v>
      </c>
      <c r="Q476" s="158">
        <v>0</v>
      </c>
      <c r="R476" s="158">
        <f>Q476*H476</f>
        <v>0</v>
      </c>
      <c r="S476" s="158">
        <v>0</v>
      </c>
      <c r="T476" s="159">
        <f>S476*H476</f>
        <v>0</v>
      </c>
      <c r="AR476" s="41" t="s">
        <v>108</v>
      </c>
      <c r="AT476" s="41" t="s">
        <v>306</v>
      </c>
      <c r="AU476" s="41" t="s">
        <v>86</v>
      </c>
      <c r="AY476" s="17" t="s">
        <v>304</v>
      </c>
      <c r="BE476" s="42">
        <f>IF(N476="základní",J476,0)</f>
        <v>0</v>
      </c>
      <c r="BF476" s="42">
        <f>IF(N476="snížená",J476,0)</f>
        <v>0</v>
      </c>
      <c r="BG476" s="42">
        <f>IF(N476="zákl. přenesená",J476,0)</f>
        <v>0</v>
      </c>
      <c r="BH476" s="42">
        <f>IF(N476="sníž. přenesená",J476,0)</f>
        <v>0</v>
      </c>
      <c r="BI476" s="42">
        <f>IF(N476="nulová",J476,0)</f>
        <v>0</v>
      </c>
      <c r="BJ476" s="17" t="s">
        <v>8</v>
      </c>
      <c r="BK476" s="42">
        <f>ROUND(I476*H476,0)</f>
        <v>0</v>
      </c>
      <c r="BL476" s="17" t="s">
        <v>108</v>
      </c>
      <c r="BM476" s="41" t="s">
        <v>811</v>
      </c>
    </row>
    <row r="477" spans="2:65" s="1" customFormat="1" ht="24.2" customHeight="1" x14ac:dyDescent="0.2">
      <c r="B477" s="24"/>
      <c r="C477" s="150" t="s">
        <v>812</v>
      </c>
      <c r="D477" s="150" t="s">
        <v>306</v>
      </c>
      <c r="E477" s="151" t="s">
        <v>813</v>
      </c>
      <c r="F477" s="152" t="s">
        <v>814</v>
      </c>
      <c r="G477" s="153" t="s">
        <v>325</v>
      </c>
      <c r="H477" s="154">
        <v>6</v>
      </c>
      <c r="I477" s="40"/>
      <c r="J477" s="155">
        <f>ROUND(I477*H477,0)</f>
        <v>0</v>
      </c>
      <c r="K477" s="152" t="s">
        <v>310</v>
      </c>
      <c r="L477" s="24"/>
      <c r="M477" s="156" t="s">
        <v>1</v>
      </c>
      <c r="N477" s="157" t="s">
        <v>42</v>
      </c>
      <c r="P477" s="158">
        <f>O477*H477</f>
        <v>0</v>
      </c>
      <c r="Q477" s="158">
        <v>9.5832720000000003E-3</v>
      </c>
      <c r="R477" s="158">
        <f>Q477*H477</f>
        <v>5.7499632000000002E-2</v>
      </c>
      <c r="S477" s="158">
        <v>0</v>
      </c>
      <c r="T477" s="159">
        <f>S477*H477</f>
        <v>0</v>
      </c>
      <c r="AR477" s="41" t="s">
        <v>108</v>
      </c>
      <c r="AT477" s="41" t="s">
        <v>306</v>
      </c>
      <c r="AU477" s="41" t="s">
        <v>86</v>
      </c>
      <c r="AY477" s="17" t="s">
        <v>304</v>
      </c>
      <c r="BE477" s="42">
        <f>IF(N477="základní",J477,0)</f>
        <v>0</v>
      </c>
      <c r="BF477" s="42">
        <f>IF(N477="snížená",J477,0)</f>
        <v>0</v>
      </c>
      <c r="BG477" s="42">
        <f>IF(N477="zákl. přenesená",J477,0)</f>
        <v>0</v>
      </c>
      <c r="BH477" s="42">
        <f>IF(N477="sníž. přenesená",J477,0)</f>
        <v>0</v>
      </c>
      <c r="BI477" s="42">
        <f>IF(N477="nulová",J477,0)</f>
        <v>0</v>
      </c>
      <c r="BJ477" s="17" t="s">
        <v>8</v>
      </c>
      <c r="BK477" s="42">
        <f>ROUND(I477*H477,0)</f>
        <v>0</v>
      </c>
      <c r="BL477" s="17" t="s">
        <v>108</v>
      </c>
      <c r="BM477" s="41" t="s">
        <v>815</v>
      </c>
    </row>
    <row r="478" spans="2:65" s="12" customFormat="1" x14ac:dyDescent="0.2">
      <c r="B478" s="160"/>
      <c r="D478" s="161" t="s">
        <v>327</v>
      </c>
      <c r="E478" s="43" t="s">
        <v>1</v>
      </c>
      <c r="F478" s="162" t="s">
        <v>816</v>
      </c>
      <c r="H478" s="163">
        <v>6</v>
      </c>
      <c r="L478" s="160"/>
      <c r="M478" s="164"/>
      <c r="T478" s="165"/>
      <c r="AT478" s="43" t="s">
        <v>327</v>
      </c>
      <c r="AU478" s="43" t="s">
        <v>86</v>
      </c>
      <c r="AV478" s="12" t="s">
        <v>86</v>
      </c>
      <c r="AW478" s="12" t="s">
        <v>33</v>
      </c>
      <c r="AX478" s="12" t="s">
        <v>8</v>
      </c>
      <c r="AY478" s="43" t="s">
        <v>304</v>
      </c>
    </row>
    <row r="479" spans="2:65" s="1" customFormat="1" ht="24.2" customHeight="1" x14ac:dyDescent="0.2">
      <c r="B479" s="24"/>
      <c r="C479" s="150" t="s">
        <v>817</v>
      </c>
      <c r="D479" s="150" t="s">
        <v>306</v>
      </c>
      <c r="E479" s="151" t="s">
        <v>818</v>
      </c>
      <c r="F479" s="152" t="s">
        <v>819</v>
      </c>
      <c r="G479" s="153" t="s">
        <v>325</v>
      </c>
      <c r="H479" s="154">
        <v>13.054</v>
      </c>
      <c r="I479" s="40"/>
      <c r="J479" s="155">
        <f>ROUND(I479*H479,0)</f>
        <v>0</v>
      </c>
      <c r="K479" s="152" t="s">
        <v>310</v>
      </c>
      <c r="L479" s="24"/>
      <c r="M479" s="156" t="s">
        <v>1</v>
      </c>
      <c r="N479" s="157" t="s">
        <v>42</v>
      </c>
      <c r="P479" s="158">
        <f>O479*H479</f>
        <v>0</v>
      </c>
      <c r="Q479" s="158">
        <v>8.8228000000000004E-4</v>
      </c>
      <c r="R479" s="158">
        <f>Q479*H479</f>
        <v>1.1517283120000001E-2</v>
      </c>
      <c r="S479" s="158">
        <v>0</v>
      </c>
      <c r="T479" s="159">
        <f>S479*H479</f>
        <v>0</v>
      </c>
      <c r="AR479" s="41" t="s">
        <v>108</v>
      </c>
      <c r="AT479" s="41" t="s">
        <v>306</v>
      </c>
      <c r="AU479" s="41" t="s">
        <v>86</v>
      </c>
      <c r="AY479" s="17" t="s">
        <v>304</v>
      </c>
      <c r="BE479" s="42">
        <f>IF(N479="základní",J479,0)</f>
        <v>0</v>
      </c>
      <c r="BF479" s="42">
        <f>IF(N479="snížená",J479,0)</f>
        <v>0</v>
      </c>
      <c r="BG479" s="42">
        <f>IF(N479="zákl. přenesená",J479,0)</f>
        <v>0</v>
      </c>
      <c r="BH479" s="42">
        <f>IF(N479="sníž. přenesená",J479,0)</f>
        <v>0</v>
      </c>
      <c r="BI479" s="42">
        <f>IF(N479="nulová",J479,0)</f>
        <v>0</v>
      </c>
      <c r="BJ479" s="17" t="s">
        <v>8</v>
      </c>
      <c r="BK479" s="42">
        <f>ROUND(I479*H479,0)</f>
        <v>0</v>
      </c>
      <c r="BL479" s="17" t="s">
        <v>108</v>
      </c>
      <c r="BM479" s="41" t="s">
        <v>820</v>
      </c>
    </row>
    <row r="480" spans="2:65" s="12" customFormat="1" x14ac:dyDescent="0.2">
      <c r="B480" s="160"/>
      <c r="D480" s="161" t="s">
        <v>327</v>
      </c>
      <c r="E480" s="43" t="s">
        <v>1</v>
      </c>
      <c r="F480" s="162" t="s">
        <v>804</v>
      </c>
      <c r="H480" s="163">
        <v>10.314</v>
      </c>
      <c r="L480" s="160"/>
      <c r="M480" s="164"/>
      <c r="T480" s="165"/>
      <c r="AT480" s="43" t="s">
        <v>327</v>
      </c>
      <c r="AU480" s="43" t="s">
        <v>86</v>
      </c>
      <c r="AV480" s="12" t="s">
        <v>86</v>
      </c>
      <c r="AW480" s="12" t="s">
        <v>33</v>
      </c>
      <c r="AX480" s="12" t="s">
        <v>77</v>
      </c>
      <c r="AY480" s="43" t="s">
        <v>304</v>
      </c>
    </row>
    <row r="481" spans="2:65" s="13" customFormat="1" x14ac:dyDescent="0.2">
      <c r="B481" s="166"/>
      <c r="D481" s="161" t="s">
        <v>327</v>
      </c>
      <c r="E481" s="44" t="s">
        <v>1</v>
      </c>
      <c r="F481" s="167" t="s">
        <v>335</v>
      </c>
      <c r="H481" s="168">
        <v>10.314</v>
      </c>
      <c r="L481" s="166"/>
      <c r="M481" s="169"/>
      <c r="T481" s="170"/>
      <c r="AT481" s="44" t="s">
        <v>327</v>
      </c>
      <c r="AU481" s="44" t="s">
        <v>86</v>
      </c>
      <c r="AV481" s="13" t="s">
        <v>315</v>
      </c>
      <c r="AW481" s="13" t="s">
        <v>33</v>
      </c>
      <c r="AX481" s="13" t="s">
        <v>77</v>
      </c>
      <c r="AY481" s="44" t="s">
        <v>304</v>
      </c>
    </row>
    <row r="482" spans="2:65" s="12" customFormat="1" x14ac:dyDescent="0.2">
      <c r="B482" s="160"/>
      <c r="D482" s="161" t="s">
        <v>327</v>
      </c>
      <c r="E482" s="43" t="s">
        <v>1</v>
      </c>
      <c r="F482" s="162" t="s">
        <v>805</v>
      </c>
      <c r="H482" s="163">
        <v>1.3</v>
      </c>
      <c r="L482" s="160"/>
      <c r="M482" s="164"/>
      <c r="T482" s="165"/>
      <c r="AT482" s="43" t="s">
        <v>327</v>
      </c>
      <c r="AU482" s="43" t="s">
        <v>86</v>
      </c>
      <c r="AV482" s="12" t="s">
        <v>86</v>
      </c>
      <c r="AW482" s="12" t="s">
        <v>33</v>
      </c>
      <c r="AX482" s="12" t="s">
        <v>77</v>
      </c>
      <c r="AY482" s="43" t="s">
        <v>304</v>
      </c>
    </row>
    <row r="483" spans="2:65" s="12" customFormat="1" x14ac:dyDescent="0.2">
      <c r="B483" s="160"/>
      <c r="D483" s="161" t="s">
        <v>327</v>
      </c>
      <c r="E483" s="43" t="s">
        <v>1</v>
      </c>
      <c r="F483" s="162" t="s">
        <v>806</v>
      </c>
      <c r="H483" s="163">
        <v>1.44</v>
      </c>
      <c r="L483" s="160"/>
      <c r="M483" s="164"/>
      <c r="T483" s="165"/>
      <c r="AT483" s="43" t="s">
        <v>327</v>
      </c>
      <c r="AU483" s="43" t="s">
        <v>86</v>
      </c>
      <c r="AV483" s="12" t="s">
        <v>86</v>
      </c>
      <c r="AW483" s="12" t="s">
        <v>33</v>
      </c>
      <c r="AX483" s="12" t="s">
        <v>77</v>
      </c>
      <c r="AY483" s="43" t="s">
        <v>304</v>
      </c>
    </row>
    <row r="484" spans="2:65" s="13" customFormat="1" x14ac:dyDescent="0.2">
      <c r="B484" s="166"/>
      <c r="D484" s="161" t="s">
        <v>327</v>
      </c>
      <c r="E484" s="44" t="s">
        <v>1</v>
      </c>
      <c r="F484" s="167" t="s">
        <v>807</v>
      </c>
      <c r="H484" s="168">
        <v>2.74</v>
      </c>
      <c r="L484" s="166"/>
      <c r="M484" s="169"/>
      <c r="T484" s="170"/>
      <c r="AT484" s="44" t="s">
        <v>327</v>
      </c>
      <c r="AU484" s="44" t="s">
        <v>86</v>
      </c>
      <c r="AV484" s="13" t="s">
        <v>315</v>
      </c>
      <c r="AW484" s="13" t="s">
        <v>33</v>
      </c>
      <c r="AX484" s="13" t="s">
        <v>77</v>
      </c>
      <c r="AY484" s="44" t="s">
        <v>304</v>
      </c>
    </row>
    <row r="485" spans="2:65" s="14" customFormat="1" x14ac:dyDescent="0.2">
      <c r="B485" s="171"/>
      <c r="D485" s="161" t="s">
        <v>327</v>
      </c>
      <c r="E485" s="45" t="s">
        <v>1</v>
      </c>
      <c r="F485" s="172" t="s">
        <v>380</v>
      </c>
      <c r="H485" s="173">
        <v>13.054</v>
      </c>
      <c r="L485" s="171"/>
      <c r="M485" s="174"/>
      <c r="T485" s="175"/>
      <c r="AT485" s="45" t="s">
        <v>327</v>
      </c>
      <c r="AU485" s="45" t="s">
        <v>86</v>
      </c>
      <c r="AV485" s="14" t="s">
        <v>108</v>
      </c>
      <c r="AW485" s="14" t="s">
        <v>33</v>
      </c>
      <c r="AX485" s="14" t="s">
        <v>8</v>
      </c>
      <c r="AY485" s="45" t="s">
        <v>304</v>
      </c>
    </row>
    <row r="486" spans="2:65" s="1" customFormat="1" ht="24.2" customHeight="1" x14ac:dyDescent="0.2">
      <c r="B486" s="24"/>
      <c r="C486" s="150" t="s">
        <v>821</v>
      </c>
      <c r="D486" s="150" t="s">
        <v>306</v>
      </c>
      <c r="E486" s="151" t="s">
        <v>822</v>
      </c>
      <c r="F486" s="152" t="s">
        <v>823</v>
      </c>
      <c r="G486" s="153" t="s">
        <v>325</v>
      </c>
      <c r="H486" s="154">
        <v>13.054</v>
      </c>
      <c r="I486" s="40"/>
      <c r="J486" s="155">
        <f>ROUND(I486*H486,0)</f>
        <v>0</v>
      </c>
      <c r="K486" s="152" t="s">
        <v>310</v>
      </c>
      <c r="L486" s="24"/>
      <c r="M486" s="156" t="s">
        <v>1</v>
      </c>
      <c r="N486" s="157" t="s">
        <v>42</v>
      </c>
      <c r="P486" s="158">
        <f>O486*H486</f>
        <v>0</v>
      </c>
      <c r="Q486" s="158">
        <v>0</v>
      </c>
      <c r="R486" s="158">
        <f>Q486*H486</f>
        <v>0</v>
      </c>
      <c r="S486" s="158">
        <v>0</v>
      </c>
      <c r="T486" s="159">
        <f>S486*H486</f>
        <v>0</v>
      </c>
      <c r="AR486" s="41" t="s">
        <v>108</v>
      </c>
      <c r="AT486" s="41" t="s">
        <v>306</v>
      </c>
      <c r="AU486" s="41" t="s">
        <v>86</v>
      </c>
      <c r="AY486" s="17" t="s">
        <v>304</v>
      </c>
      <c r="BE486" s="42">
        <f>IF(N486="základní",J486,0)</f>
        <v>0</v>
      </c>
      <c r="BF486" s="42">
        <f>IF(N486="snížená",J486,0)</f>
        <v>0</v>
      </c>
      <c r="BG486" s="42">
        <f>IF(N486="zákl. přenesená",J486,0)</f>
        <v>0</v>
      </c>
      <c r="BH486" s="42">
        <f>IF(N486="sníž. přenesená",J486,0)</f>
        <v>0</v>
      </c>
      <c r="BI486" s="42">
        <f>IF(N486="nulová",J486,0)</f>
        <v>0</v>
      </c>
      <c r="BJ486" s="17" t="s">
        <v>8</v>
      </c>
      <c r="BK486" s="42">
        <f>ROUND(I486*H486,0)</f>
        <v>0</v>
      </c>
      <c r="BL486" s="17" t="s">
        <v>108</v>
      </c>
      <c r="BM486" s="41" t="s">
        <v>824</v>
      </c>
    </row>
    <row r="487" spans="2:65" s="1" customFormat="1" ht="16.5" customHeight="1" x14ac:dyDescent="0.2">
      <c r="B487" s="24"/>
      <c r="C487" s="150" t="s">
        <v>825</v>
      </c>
      <c r="D487" s="150" t="s">
        <v>306</v>
      </c>
      <c r="E487" s="151" t="s">
        <v>826</v>
      </c>
      <c r="F487" s="152" t="s">
        <v>827</v>
      </c>
      <c r="G487" s="153" t="s">
        <v>416</v>
      </c>
      <c r="H487" s="154">
        <v>0.186</v>
      </c>
      <c r="I487" s="40"/>
      <c r="J487" s="155">
        <f>ROUND(I487*H487,0)</f>
        <v>0</v>
      </c>
      <c r="K487" s="152" t="s">
        <v>310</v>
      </c>
      <c r="L487" s="24"/>
      <c r="M487" s="156" t="s">
        <v>1</v>
      </c>
      <c r="N487" s="157" t="s">
        <v>42</v>
      </c>
      <c r="P487" s="158">
        <f>O487*H487</f>
        <v>0</v>
      </c>
      <c r="Q487" s="158">
        <v>1.0555522399999999</v>
      </c>
      <c r="R487" s="158">
        <f>Q487*H487</f>
        <v>0.19633271663999999</v>
      </c>
      <c r="S487" s="158">
        <v>0</v>
      </c>
      <c r="T487" s="159">
        <f>S487*H487</f>
        <v>0</v>
      </c>
      <c r="AR487" s="41" t="s">
        <v>108</v>
      </c>
      <c r="AT487" s="41" t="s">
        <v>306</v>
      </c>
      <c r="AU487" s="41" t="s">
        <v>86</v>
      </c>
      <c r="AY487" s="17" t="s">
        <v>304</v>
      </c>
      <c r="BE487" s="42">
        <f>IF(N487="základní",J487,0)</f>
        <v>0</v>
      </c>
      <c r="BF487" s="42">
        <f>IF(N487="snížená",J487,0)</f>
        <v>0</v>
      </c>
      <c r="BG487" s="42">
        <f>IF(N487="zákl. přenesená",J487,0)</f>
        <v>0</v>
      </c>
      <c r="BH487" s="42">
        <f>IF(N487="sníž. přenesená",J487,0)</f>
        <v>0</v>
      </c>
      <c r="BI487" s="42">
        <f>IF(N487="nulová",J487,0)</f>
        <v>0</v>
      </c>
      <c r="BJ487" s="17" t="s">
        <v>8</v>
      </c>
      <c r="BK487" s="42">
        <f>ROUND(I487*H487,0)</f>
        <v>0</v>
      </c>
      <c r="BL487" s="17" t="s">
        <v>108</v>
      </c>
      <c r="BM487" s="41" t="s">
        <v>828</v>
      </c>
    </row>
    <row r="488" spans="2:65" s="12" customFormat="1" x14ac:dyDescent="0.2">
      <c r="B488" s="160"/>
      <c r="D488" s="161" t="s">
        <v>327</v>
      </c>
      <c r="E488" s="43" t="s">
        <v>1</v>
      </c>
      <c r="F488" s="162" t="s">
        <v>829</v>
      </c>
      <c r="H488" s="163">
        <v>0.13400000000000001</v>
      </c>
      <c r="L488" s="160"/>
      <c r="M488" s="164"/>
      <c r="T488" s="165"/>
      <c r="AT488" s="43" t="s">
        <v>327</v>
      </c>
      <c r="AU488" s="43" t="s">
        <v>86</v>
      </c>
      <c r="AV488" s="12" t="s">
        <v>86</v>
      </c>
      <c r="AW488" s="12" t="s">
        <v>33</v>
      </c>
      <c r="AX488" s="12" t="s">
        <v>77</v>
      </c>
      <c r="AY488" s="43" t="s">
        <v>304</v>
      </c>
    </row>
    <row r="489" spans="2:65" s="12" customFormat="1" x14ac:dyDescent="0.2">
      <c r="B489" s="160"/>
      <c r="D489" s="161" t="s">
        <v>327</v>
      </c>
      <c r="E489" s="43" t="s">
        <v>1</v>
      </c>
      <c r="F489" s="162" t="s">
        <v>830</v>
      </c>
      <c r="H489" s="163">
        <v>5.1999999999999998E-2</v>
      </c>
      <c r="L489" s="160"/>
      <c r="M489" s="164"/>
      <c r="T489" s="165"/>
      <c r="AT489" s="43" t="s">
        <v>327</v>
      </c>
      <c r="AU489" s="43" t="s">
        <v>86</v>
      </c>
      <c r="AV489" s="12" t="s">
        <v>86</v>
      </c>
      <c r="AW489" s="12" t="s">
        <v>33</v>
      </c>
      <c r="AX489" s="12" t="s">
        <v>77</v>
      </c>
      <c r="AY489" s="43" t="s">
        <v>304</v>
      </c>
    </row>
    <row r="490" spans="2:65" s="13" customFormat="1" x14ac:dyDescent="0.2">
      <c r="B490" s="166"/>
      <c r="D490" s="161" t="s">
        <v>327</v>
      </c>
      <c r="E490" s="44" t="s">
        <v>1</v>
      </c>
      <c r="F490" s="167" t="s">
        <v>335</v>
      </c>
      <c r="H490" s="168">
        <v>0.186</v>
      </c>
      <c r="L490" s="166"/>
      <c r="M490" s="169"/>
      <c r="T490" s="170"/>
      <c r="AT490" s="44" t="s">
        <v>327</v>
      </c>
      <c r="AU490" s="44" t="s">
        <v>86</v>
      </c>
      <c r="AV490" s="13" t="s">
        <v>315</v>
      </c>
      <c r="AW490" s="13" t="s">
        <v>33</v>
      </c>
      <c r="AX490" s="13" t="s">
        <v>8</v>
      </c>
      <c r="AY490" s="44" t="s">
        <v>304</v>
      </c>
    </row>
    <row r="491" spans="2:65" s="1" customFormat="1" ht="16.5" customHeight="1" x14ac:dyDescent="0.2">
      <c r="B491" s="24"/>
      <c r="C491" s="150" t="s">
        <v>831</v>
      </c>
      <c r="D491" s="150" t="s">
        <v>306</v>
      </c>
      <c r="E491" s="151" t="s">
        <v>832</v>
      </c>
      <c r="F491" s="152" t="s">
        <v>833</v>
      </c>
      <c r="G491" s="153" t="s">
        <v>416</v>
      </c>
      <c r="H491" s="154">
        <v>5.2999999999999999E-2</v>
      </c>
      <c r="I491" s="40"/>
      <c r="J491" s="155">
        <f>ROUND(I491*H491,0)</f>
        <v>0</v>
      </c>
      <c r="K491" s="152" t="s">
        <v>310</v>
      </c>
      <c r="L491" s="24"/>
      <c r="M491" s="156" t="s">
        <v>1</v>
      </c>
      <c r="N491" s="157" t="s">
        <v>42</v>
      </c>
      <c r="P491" s="158">
        <f>O491*H491</f>
        <v>0</v>
      </c>
      <c r="Q491" s="158">
        <v>1.0627727796999999</v>
      </c>
      <c r="R491" s="158">
        <f>Q491*H491</f>
        <v>5.6326957324099994E-2</v>
      </c>
      <c r="S491" s="158">
        <v>0</v>
      </c>
      <c r="T491" s="159">
        <f>S491*H491</f>
        <v>0</v>
      </c>
      <c r="AR491" s="41" t="s">
        <v>108</v>
      </c>
      <c r="AT491" s="41" t="s">
        <v>306</v>
      </c>
      <c r="AU491" s="41" t="s">
        <v>86</v>
      </c>
      <c r="AY491" s="17" t="s">
        <v>304</v>
      </c>
      <c r="BE491" s="42">
        <f>IF(N491="základní",J491,0)</f>
        <v>0</v>
      </c>
      <c r="BF491" s="42">
        <f>IF(N491="snížená",J491,0)</f>
        <v>0</v>
      </c>
      <c r="BG491" s="42">
        <f>IF(N491="zákl. přenesená",J491,0)</f>
        <v>0</v>
      </c>
      <c r="BH491" s="42">
        <f>IF(N491="sníž. přenesená",J491,0)</f>
        <v>0</v>
      </c>
      <c r="BI491" s="42">
        <f>IF(N491="nulová",J491,0)</f>
        <v>0</v>
      </c>
      <c r="BJ491" s="17" t="s">
        <v>8</v>
      </c>
      <c r="BK491" s="42">
        <f>ROUND(I491*H491,0)</f>
        <v>0</v>
      </c>
      <c r="BL491" s="17" t="s">
        <v>108</v>
      </c>
      <c r="BM491" s="41" t="s">
        <v>834</v>
      </c>
    </row>
    <row r="492" spans="2:65" s="12" customFormat="1" x14ac:dyDescent="0.2">
      <c r="B492" s="160"/>
      <c r="D492" s="161" t="s">
        <v>327</v>
      </c>
      <c r="E492" s="43" t="s">
        <v>1</v>
      </c>
      <c r="F492" s="162" t="s">
        <v>835</v>
      </c>
      <c r="H492" s="163">
        <v>5.2999999999999999E-2</v>
      </c>
      <c r="L492" s="160"/>
      <c r="M492" s="164"/>
      <c r="T492" s="165"/>
      <c r="AT492" s="43" t="s">
        <v>327</v>
      </c>
      <c r="AU492" s="43" t="s">
        <v>86</v>
      </c>
      <c r="AV492" s="12" t="s">
        <v>86</v>
      </c>
      <c r="AW492" s="12" t="s">
        <v>33</v>
      </c>
      <c r="AX492" s="12" t="s">
        <v>8</v>
      </c>
      <c r="AY492" s="43" t="s">
        <v>304</v>
      </c>
    </row>
    <row r="493" spans="2:65" s="11" customFormat="1" ht="22.9" customHeight="1" x14ac:dyDescent="0.2">
      <c r="B493" s="142"/>
      <c r="D493" s="37" t="s">
        <v>76</v>
      </c>
      <c r="E493" s="148" t="s">
        <v>322</v>
      </c>
      <c r="F493" s="148" t="s">
        <v>836</v>
      </c>
      <c r="J493" s="149">
        <f>BK493</f>
        <v>0</v>
      </c>
      <c r="L493" s="142"/>
      <c r="M493" s="145"/>
      <c r="P493" s="146">
        <f>SUM(P494:P516)</f>
        <v>0</v>
      </c>
      <c r="R493" s="146">
        <f>SUM(R494:R516)</f>
        <v>113.64001519999999</v>
      </c>
      <c r="T493" s="147">
        <f>SUM(T494:T516)</f>
        <v>0</v>
      </c>
      <c r="AR493" s="37" t="s">
        <v>8</v>
      </c>
      <c r="AT493" s="38" t="s">
        <v>76</v>
      </c>
      <c r="AU493" s="38" t="s">
        <v>8</v>
      </c>
      <c r="AY493" s="37" t="s">
        <v>304</v>
      </c>
      <c r="BK493" s="39">
        <f>SUM(BK494:BK516)</f>
        <v>0</v>
      </c>
    </row>
    <row r="494" spans="2:65" s="1" customFormat="1" ht="24.2" customHeight="1" x14ac:dyDescent="0.2">
      <c r="B494" s="24"/>
      <c r="C494" s="150" t="s">
        <v>837</v>
      </c>
      <c r="D494" s="150" t="s">
        <v>306</v>
      </c>
      <c r="E494" s="151" t="s">
        <v>838</v>
      </c>
      <c r="F494" s="152" t="s">
        <v>839</v>
      </c>
      <c r="G494" s="153" t="s">
        <v>325</v>
      </c>
      <c r="H494" s="154">
        <v>150</v>
      </c>
      <c r="I494" s="40"/>
      <c r="J494" s="155">
        <f>ROUND(I494*H494,0)</f>
        <v>0</v>
      </c>
      <c r="K494" s="152" t="s">
        <v>310</v>
      </c>
      <c r="L494" s="24"/>
      <c r="M494" s="156" t="s">
        <v>1</v>
      </c>
      <c r="N494" s="157" t="s">
        <v>42</v>
      </c>
      <c r="P494" s="158">
        <f>O494*H494</f>
        <v>0</v>
      </c>
      <c r="Q494" s="158">
        <v>0</v>
      </c>
      <c r="R494" s="158">
        <f>Q494*H494</f>
        <v>0</v>
      </c>
      <c r="S494" s="158">
        <v>0</v>
      </c>
      <c r="T494" s="159">
        <f>S494*H494</f>
        <v>0</v>
      </c>
      <c r="AR494" s="41" t="s">
        <v>108</v>
      </c>
      <c r="AT494" s="41" t="s">
        <v>306</v>
      </c>
      <c r="AU494" s="41" t="s">
        <v>86</v>
      </c>
      <c r="AY494" s="17" t="s">
        <v>304</v>
      </c>
      <c r="BE494" s="42">
        <f>IF(N494="základní",J494,0)</f>
        <v>0</v>
      </c>
      <c r="BF494" s="42">
        <f>IF(N494="snížená",J494,0)</f>
        <v>0</v>
      </c>
      <c r="BG494" s="42">
        <f>IF(N494="zákl. přenesená",J494,0)</f>
        <v>0</v>
      </c>
      <c r="BH494" s="42">
        <f>IF(N494="sníž. přenesená",J494,0)</f>
        <v>0</v>
      </c>
      <c r="BI494" s="42">
        <f>IF(N494="nulová",J494,0)</f>
        <v>0</v>
      </c>
      <c r="BJ494" s="17" t="s">
        <v>8</v>
      </c>
      <c r="BK494" s="42">
        <f>ROUND(I494*H494,0)</f>
        <v>0</v>
      </c>
      <c r="BL494" s="17" t="s">
        <v>108</v>
      </c>
      <c r="BM494" s="41" t="s">
        <v>840</v>
      </c>
    </row>
    <row r="495" spans="2:65" s="12" customFormat="1" x14ac:dyDescent="0.2">
      <c r="B495" s="160"/>
      <c r="D495" s="161" t="s">
        <v>327</v>
      </c>
      <c r="E495" s="43" t="s">
        <v>1</v>
      </c>
      <c r="F495" s="162" t="s">
        <v>440</v>
      </c>
      <c r="H495" s="163">
        <v>125</v>
      </c>
      <c r="L495" s="160"/>
      <c r="M495" s="164"/>
      <c r="T495" s="165"/>
      <c r="AT495" s="43" t="s">
        <v>327</v>
      </c>
      <c r="AU495" s="43" t="s">
        <v>86</v>
      </c>
      <c r="AV495" s="12" t="s">
        <v>86</v>
      </c>
      <c r="AW495" s="12" t="s">
        <v>33</v>
      </c>
      <c r="AX495" s="12" t="s">
        <v>77</v>
      </c>
      <c r="AY495" s="43" t="s">
        <v>304</v>
      </c>
    </row>
    <row r="496" spans="2:65" s="12" customFormat="1" x14ac:dyDescent="0.2">
      <c r="B496" s="160"/>
      <c r="D496" s="161" t="s">
        <v>327</v>
      </c>
      <c r="E496" s="43" t="s">
        <v>1</v>
      </c>
      <c r="F496" s="162" t="s">
        <v>441</v>
      </c>
      <c r="H496" s="163">
        <v>25</v>
      </c>
      <c r="L496" s="160"/>
      <c r="M496" s="164"/>
      <c r="T496" s="165"/>
      <c r="AT496" s="43" t="s">
        <v>327</v>
      </c>
      <c r="AU496" s="43" t="s">
        <v>86</v>
      </c>
      <c r="AV496" s="12" t="s">
        <v>86</v>
      </c>
      <c r="AW496" s="12" t="s">
        <v>33</v>
      </c>
      <c r="AX496" s="12" t="s">
        <v>77</v>
      </c>
      <c r="AY496" s="43" t="s">
        <v>304</v>
      </c>
    </row>
    <row r="497" spans="2:65" s="13" customFormat="1" x14ac:dyDescent="0.2">
      <c r="B497" s="166"/>
      <c r="D497" s="161" t="s">
        <v>327</v>
      </c>
      <c r="E497" s="44" t="s">
        <v>1</v>
      </c>
      <c r="F497" s="167" t="s">
        <v>335</v>
      </c>
      <c r="H497" s="168">
        <v>150</v>
      </c>
      <c r="L497" s="166"/>
      <c r="M497" s="169"/>
      <c r="T497" s="170"/>
      <c r="AT497" s="44" t="s">
        <v>327</v>
      </c>
      <c r="AU497" s="44" t="s">
        <v>86</v>
      </c>
      <c r="AV497" s="13" t="s">
        <v>315</v>
      </c>
      <c r="AW497" s="13" t="s">
        <v>33</v>
      </c>
      <c r="AX497" s="13" t="s">
        <v>8</v>
      </c>
      <c r="AY497" s="44" t="s">
        <v>304</v>
      </c>
    </row>
    <row r="498" spans="2:65" s="1" customFormat="1" ht="24.2" customHeight="1" x14ac:dyDescent="0.2">
      <c r="B498" s="24"/>
      <c r="C498" s="150" t="s">
        <v>841</v>
      </c>
      <c r="D498" s="150" t="s">
        <v>306</v>
      </c>
      <c r="E498" s="151" t="s">
        <v>842</v>
      </c>
      <c r="F498" s="152" t="s">
        <v>843</v>
      </c>
      <c r="G498" s="153" t="s">
        <v>325</v>
      </c>
      <c r="H498" s="154">
        <v>150</v>
      </c>
      <c r="I498" s="40"/>
      <c r="J498" s="155">
        <f>ROUND(I498*H498,0)</f>
        <v>0</v>
      </c>
      <c r="K498" s="152" t="s">
        <v>310</v>
      </c>
      <c r="L498" s="24"/>
      <c r="M498" s="156" t="s">
        <v>1</v>
      </c>
      <c r="N498" s="157" t="s">
        <v>42</v>
      </c>
      <c r="P498" s="158">
        <f>O498*H498</f>
        <v>0</v>
      </c>
      <c r="Q498" s="158">
        <v>0</v>
      </c>
      <c r="R498" s="158">
        <f>Q498*H498</f>
        <v>0</v>
      </c>
      <c r="S498" s="158">
        <v>0</v>
      </c>
      <c r="T498" s="159">
        <f>S498*H498</f>
        <v>0</v>
      </c>
      <c r="AR498" s="41" t="s">
        <v>108</v>
      </c>
      <c r="AT498" s="41" t="s">
        <v>306</v>
      </c>
      <c r="AU498" s="41" t="s">
        <v>86</v>
      </c>
      <c r="AY498" s="17" t="s">
        <v>304</v>
      </c>
      <c r="BE498" s="42">
        <f>IF(N498="základní",J498,0)</f>
        <v>0</v>
      </c>
      <c r="BF498" s="42">
        <f>IF(N498="snížená",J498,0)</f>
        <v>0</v>
      </c>
      <c r="BG498" s="42">
        <f>IF(N498="zákl. přenesená",J498,0)</f>
        <v>0</v>
      </c>
      <c r="BH498" s="42">
        <f>IF(N498="sníž. přenesená",J498,0)</f>
        <v>0</v>
      </c>
      <c r="BI498" s="42">
        <f>IF(N498="nulová",J498,0)</f>
        <v>0</v>
      </c>
      <c r="BJ498" s="17" t="s">
        <v>8</v>
      </c>
      <c r="BK498" s="42">
        <f>ROUND(I498*H498,0)</f>
        <v>0</v>
      </c>
      <c r="BL498" s="17" t="s">
        <v>108</v>
      </c>
      <c r="BM498" s="41" t="s">
        <v>844</v>
      </c>
    </row>
    <row r="499" spans="2:65" s="12" customFormat="1" x14ac:dyDescent="0.2">
      <c r="B499" s="160"/>
      <c r="D499" s="161" t="s">
        <v>327</v>
      </c>
      <c r="E499" s="43" t="s">
        <v>1</v>
      </c>
      <c r="F499" s="162" t="s">
        <v>440</v>
      </c>
      <c r="H499" s="163">
        <v>125</v>
      </c>
      <c r="L499" s="160"/>
      <c r="M499" s="164"/>
      <c r="T499" s="165"/>
      <c r="AT499" s="43" t="s">
        <v>327</v>
      </c>
      <c r="AU499" s="43" t="s">
        <v>86</v>
      </c>
      <c r="AV499" s="12" t="s">
        <v>86</v>
      </c>
      <c r="AW499" s="12" t="s">
        <v>33</v>
      </c>
      <c r="AX499" s="12" t="s">
        <v>77</v>
      </c>
      <c r="AY499" s="43" t="s">
        <v>304</v>
      </c>
    </row>
    <row r="500" spans="2:65" s="12" customFormat="1" x14ac:dyDescent="0.2">
      <c r="B500" s="160"/>
      <c r="D500" s="161" t="s">
        <v>327</v>
      </c>
      <c r="E500" s="43" t="s">
        <v>1</v>
      </c>
      <c r="F500" s="162" t="s">
        <v>441</v>
      </c>
      <c r="H500" s="163">
        <v>25</v>
      </c>
      <c r="L500" s="160"/>
      <c r="M500" s="164"/>
      <c r="T500" s="165"/>
      <c r="AT500" s="43" t="s">
        <v>327</v>
      </c>
      <c r="AU500" s="43" t="s">
        <v>86</v>
      </c>
      <c r="AV500" s="12" t="s">
        <v>86</v>
      </c>
      <c r="AW500" s="12" t="s">
        <v>33</v>
      </c>
      <c r="AX500" s="12" t="s">
        <v>77</v>
      </c>
      <c r="AY500" s="43" t="s">
        <v>304</v>
      </c>
    </row>
    <row r="501" spans="2:65" s="13" customFormat="1" x14ac:dyDescent="0.2">
      <c r="B501" s="166"/>
      <c r="D501" s="161" t="s">
        <v>327</v>
      </c>
      <c r="E501" s="44" t="s">
        <v>1</v>
      </c>
      <c r="F501" s="167" t="s">
        <v>335</v>
      </c>
      <c r="H501" s="168">
        <v>150</v>
      </c>
      <c r="L501" s="166"/>
      <c r="M501" s="169"/>
      <c r="T501" s="170"/>
      <c r="AT501" s="44" t="s">
        <v>327</v>
      </c>
      <c r="AU501" s="44" t="s">
        <v>86</v>
      </c>
      <c r="AV501" s="13" t="s">
        <v>315</v>
      </c>
      <c r="AW501" s="13" t="s">
        <v>33</v>
      </c>
      <c r="AX501" s="13" t="s">
        <v>8</v>
      </c>
      <c r="AY501" s="44" t="s">
        <v>304</v>
      </c>
    </row>
    <row r="502" spans="2:65" s="1" customFormat="1" ht="33" customHeight="1" x14ac:dyDescent="0.2">
      <c r="B502" s="24"/>
      <c r="C502" s="150" t="s">
        <v>845</v>
      </c>
      <c r="D502" s="150" t="s">
        <v>306</v>
      </c>
      <c r="E502" s="151" t="s">
        <v>846</v>
      </c>
      <c r="F502" s="152" t="s">
        <v>847</v>
      </c>
      <c r="G502" s="153" t="s">
        <v>325</v>
      </c>
      <c r="H502" s="154">
        <v>125</v>
      </c>
      <c r="I502" s="40"/>
      <c r="J502" s="155">
        <f>ROUND(I502*H502,0)</f>
        <v>0</v>
      </c>
      <c r="K502" s="152" t="s">
        <v>310</v>
      </c>
      <c r="L502" s="24"/>
      <c r="M502" s="156" t="s">
        <v>1</v>
      </c>
      <c r="N502" s="157" t="s">
        <v>42</v>
      </c>
      <c r="P502" s="158">
        <f>O502*H502</f>
        <v>0</v>
      </c>
      <c r="Q502" s="158">
        <v>0</v>
      </c>
      <c r="R502" s="158">
        <f>Q502*H502</f>
        <v>0</v>
      </c>
      <c r="S502" s="158">
        <v>0</v>
      </c>
      <c r="T502" s="159">
        <f>S502*H502</f>
        <v>0</v>
      </c>
      <c r="AR502" s="41" t="s">
        <v>108</v>
      </c>
      <c r="AT502" s="41" t="s">
        <v>306</v>
      </c>
      <c r="AU502" s="41" t="s">
        <v>86</v>
      </c>
      <c r="AY502" s="17" t="s">
        <v>304</v>
      </c>
      <c r="BE502" s="42">
        <f>IF(N502="základní",J502,0)</f>
        <v>0</v>
      </c>
      <c r="BF502" s="42">
        <f>IF(N502="snížená",J502,0)</f>
        <v>0</v>
      </c>
      <c r="BG502" s="42">
        <f>IF(N502="zákl. přenesená",J502,0)</f>
        <v>0</v>
      </c>
      <c r="BH502" s="42">
        <f>IF(N502="sníž. přenesená",J502,0)</f>
        <v>0</v>
      </c>
      <c r="BI502" s="42">
        <f>IF(N502="nulová",J502,0)</f>
        <v>0</v>
      </c>
      <c r="BJ502" s="17" t="s">
        <v>8</v>
      </c>
      <c r="BK502" s="42">
        <f>ROUND(I502*H502,0)</f>
        <v>0</v>
      </c>
      <c r="BL502" s="17" t="s">
        <v>108</v>
      </c>
      <c r="BM502" s="41" t="s">
        <v>848</v>
      </c>
    </row>
    <row r="503" spans="2:65" s="12" customFormat="1" x14ac:dyDescent="0.2">
      <c r="B503" s="160"/>
      <c r="D503" s="161" t="s">
        <v>327</v>
      </c>
      <c r="E503" s="43" t="s">
        <v>1</v>
      </c>
      <c r="F503" s="162" t="s">
        <v>440</v>
      </c>
      <c r="H503" s="163">
        <v>125</v>
      </c>
      <c r="L503" s="160"/>
      <c r="M503" s="164"/>
      <c r="T503" s="165"/>
      <c r="AT503" s="43" t="s">
        <v>327</v>
      </c>
      <c r="AU503" s="43" t="s">
        <v>86</v>
      </c>
      <c r="AV503" s="12" t="s">
        <v>86</v>
      </c>
      <c r="AW503" s="12" t="s">
        <v>33</v>
      </c>
      <c r="AX503" s="12" t="s">
        <v>8</v>
      </c>
      <c r="AY503" s="43" t="s">
        <v>304</v>
      </c>
    </row>
    <row r="504" spans="2:65" s="1" customFormat="1" ht="24.2" customHeight="1" x14ac:dyDescent="0.2">
      <c r="B504" s="24"/>
      <c r="C504" s="150" t="s">
        <v>849</v>
      </c>
      <c r="D504" s="150" t="s">
        <v>306</v>
      </c>
      <c r="E504" s="151" t="s">
        <v>850</v>
      </c>
      <c r="F504" s="152" t="s">
        <v>851</v>
      </c>
      <c r="G504" s="153" t="s">
        <v>325</v>
      </c>
      <c r="H504" s="154">
        <v>125</v>
      </c>
      <c r="I504" s="40"/>
      <c r="J504" s="155">
        <f>ROUND(I504*H504,0)</f>
        <v>0</v>
      </c>
      <c r="K504" s="152" t="s">
        <v>310</v>
      </c>
      <c r="L504" s="24"/>
      <c r="M504" s="156" t="s">
        <v>1</v>
      </c>
      <c r="N504" s="157" t="s">
        <v>42</v>
      </c>
      <c r="P504" s="158">
        <f>O504*H504</f>
        <v>0</v>
      </c>
      <c r="Q504" s="158">
        <v>0</v>
      </c>
      <c r="R504" s="158">
        <f>Q504*H504</f>
        <v>0</v>
      </c>
      <c r="S504" s="158">
        <v>0</v>
      </c>
      <c r="T504" s="159">
        <f>S504*H504</f>
        <v>0</v>
      </c>
      <c r="AR504" s="41" t="s">
        <v>108</v>
      </c>
      <c r="AT504" s="41" t="s">
        <v>306</v>
      </c>
      <c r="AU504" s="41" t="s">
        <v>86</v>
      </c>
      <c r="AY504" s="17" t="s">
        <v>304</v>
      </c>
      <c r="BE504" s="42">
        <f>IF(N504="základní",J504,0)</f>
        <v>0</v>
      </c>
      <c r="BF504" s="42">
        <f>IF(N504="snížená",J504,0)</f>
        <v>0</v>
      </c>
      <c r="BG504" s="42">
        <f>IF(N504="zákl. přenesená",J504,0)</f>
        <v>0</v>
      </c>
      <c r="BH504" s="42">
        <f>IF(N504="sníž. přenesená",J504,0)</f>
        <v>0</v>
      </c>
      <c r="BI504" s="42">
        <f>IF(N504="nulová",J504,0)</f>
        <v>0</v>
      </c>
      <c r="BJ504" s="17" t="s">
        <v>8</v>
      </c>
      <c r="BK504" s="42">
        <f>ROUND(I504*H504,0)</f>
        <v>0</v>
      </c>
      <c r="BL504" s="17" t="s">
        <v>108</v>
      </c>
      <c r="BM504" s="41" t="s">
        <v>852</v>
      </c>
    </row>
    <row r="505" spans="2:65" s="12" customFormat="1" x14ac:dyDescent="0.2">
      <c r="B505" s="160"/>
      <c r="D505" s="161" t="s">
        <v>327</v>
      </c>
      <c r="E505" s="43" t="s">
        <v>1</v>
      </c>
      <c r="F505" s="162" t="s">
        <v>440</v>
      </c>
      <c r="H505" s="163">
        <v>125</v>
      </c>
      <c r="L505" s="160"/>
      <c r="M505" s="164"/>
      <c r="T505" s="165"/>
      <c r="AT505" s="43" t="s">
        <v>327</v>
      </c>
      <c r="AU505" s="43" t="s">
        <v>86</v>
      </c>
      <c r="AV505" s="12" t="s">
        <v>86</v>
      </c>
      <c r="AW505" s="12" t="s">
        <v>33</v>
      </c>
      <c r="AX505" s="12" t="s">
        <v>8</v>
      </c>
      <c r="AY505" s="43" t="s">
        <v>304</v>
      </c>
    </row>
    <row r="506" spans="2:65" s="1" customFormat="1" ht="24.2" customHeight="1" x14ac:dyDescent="0.2">
      <c r="B506" s="24"/>
      <c r="C506" s="150" t="s">
        <v>853</v>
      </c>
      <c r="D506" s="150" t="s">
        <v>306</v>
      </c>
      <c r="E506" s="151" t="s">
        <v>854</v>
      </c>
      <c r="F506" s="152" t="s">
        <v>855</v>
      </c>
      <c r="G506" s="153" t="s">
        <v>325</v>
      </c>
      <c r="H506" s="154">
        <v>250</v>
      </c>
      <c r="I506" s="40"/>
      <c r="J506" s="155">
        <f>ROUND(I506*H506,0)</f>
        <v>0</v>
      </c>
      <c r="K506" s="152" t="s">
        <v>310</v>
      </c>
      <c r="L506" s="24"/>
      <c r="M506" s="156" t="s">
        <v>1</v>
      </c>
      <c r="N506" s="157" t="s">
        <v>42</v>
      </c>
      <c r="P506" s="158">
        <f>O506*H506</f>
        <v>0</v>
      </c>
      <c r="Q506" s="158">
        <v>0</v>
      </c>
      <c r="R506" s="158">
        <f>Q506*H506</f>
        <v>0</v>
      </c>
      <c r="S506" s="158">
        <v>0</v>
      </c>
      <c r="T506" s="159">
        <f>S506*H506</f>
        <v>0</v>
      </c>
      <c r="AR506" s="41" t="s">
        <v>108</v>
      </c>
      <c r="AT506" s="41" t="s">
        <v>306</v>
      </c>
      <c r="AU506" s="41" t="s">
        <v>86</v>
      </c>
      <c r="AY506" s="17" t="s">
        <v>304</v>
      </c>
      <c r="BE506" s="42">
        <f>IF(N506="základní",J506,0)</f>
        <v>0</v>
      </c>
      <c r="BF506" s="42">
        <f>IF(N506="snížená",J506,0)</f>
        <v>0</v>
      </c>
      <c r="BG506" s="42">
        <f>IF(N506="zákl. přenesená",J506,0)</f>
        <v>0</v>
      </c>
      <c r="BH506" s="42">
        <f>IF(N506="sníž. přenesená",J506,0)</f>
        <v>0</v>
      </c>
      <c r="BI506" s="42">
        <f>IF(N506="nulová",J506,0)</f>
        <v>0</v>
      </c>
      <c r="BJ506" s="17" t="s">
        <v>8</v>
      </c>
      <c r="BK506" s="42">
        <f>ROUND(I506*H506,0)</f>
        <v>0</v>
      </c>
      <c r="BL506" s="17" t="s">
        <v>108</v>
      </c>
      <c r="BM506" s="41" t="s">
        <v>856</v>
      </c>
    </row>
    <row r="507" spans="2:65" s="12" customFormat="1" x14ac:dyDescent="0.2">
      <c r="B507" s="160"/>
      <c r="D507" s="161" t="s">
        <v>327</v>
      </c>
      <c r="E507" s="43" t="s">
        <v>1</v>
      </c>
      <c r="F507" s="162" t="s">
        <v>857</v>
      </c>
      <c r="H507" s="163">
        <v>250</v>
      </c>
      <c r="L507" s="160"/>
      <c r="M507" s="164"/>
      <c r="T507" s="165"/>
      <c r="AT507" s="43" t="s">
        <v>327</v>
      </c>
      <c r="AU507" s="43" t="s">
        <v>86</v>
      </c>
      <c r="AV507" s="12" t="s">
        <v>86</v>
      </c>
      <c r="AW507" s="12" t="s">
        <v>33</v>
      </c>
      <c r="AX507" s="12" t="s">
        <v>8</v>
      </c>
      <c r="AY507" s="43" t="s">
        <v>304</v>
      </c>
    </row>
    <row r="508" spans="2:65" s="1" customFormat="1" ht="33" customHeight="1" x14ac:dyDescent="0.2">
      <c r="B508" s="24"/>
      <c r="C508" s="150" t="s">
        <v>858</v>
      </c>
      <c r="D508" s="150" t="s">
        <v>306</v>
      </c>
      <c r="E508" s="151" t="s">
        <v>859</v>
      </c>
      <c r="F508" s="152" t="s">
        <v>860</v>
      </c>
      <c r="G508" s="153" t="s">
        <v>325</v>
      </c>
      <c r="H508" s="154">
        <v>125</v>
      </c>
      <c r="I508" s="40"/>
      <c r="J508" s="155">
        <f>ROUND(I508*H508,0)</f>
        <v>0</v>
      </c>
      <c r="K508" s="152" t="s">
        <v>310</v>
      </c>
      <c r="L508" s="24"/>
      <c r="M508" s="156" t="s">
        <v>1</v>
      </c>
      <c r="N508" s="157" t="s">
        <v>42</v>
      </c>
      <c r="P508" s="158">
        <f>O508*H508</f>
        <v>0</v>
      </c>
      <c r="Q508" s="158">
        <v>0</v>
      </c>
      <c r="R508" s="158">
        <f>Q508*H508</f>
        <v>0</v>
      </c>
      <c r="S508" s="158">
        <v>0</v>
      </c>
      <c r="T508" s="159">
        <f>S508*H508</f>
        <v>0</v>
      </c>
      <c r="AR508" s="41" t="s">
        <v>108</v>
      </c>
      <c r="AT508" s="41" t="s">
        <v>306</v>
      </c>
      <c r="AU508" s="41" t="s">
        <v>86</v>
      </c>
      <c r="AY508" s="17" t="s">
        <v>304</v>
      </c>
      <c r="BE508" s="42">
        <f>IF(N508="základní",J508,0)</f>
        <v>0</v>
      </c>
      <c r="BF508" s="42">
        <f>IF(N508="snížená",J508,0)</f>
        <v>0</v>
      </c>
      <c r="BG508" s="42">
        <f>IF(N508="zákl. přenesená",J508,0)</f>
        <v>0</v>
      </c>
      <c r="BH508" s="42">
        <f>IF(N508="sníž. přenesená",J508,0)</f>
        <v>0</v>
      </c>
      <c r="BI508" s="42">
        <f>IF(N508="nulová",J508,0)</f>
        <v>0</v>
      </c>
      <c r="BJ508" s="17" t="s">
        <v>8</v>
      </c>
      <c r="BK508" s="42">
        <f>ROUND(I508*H508,0)</f>
        <v>0</v>
      </c>
      <c r="BL508" s="17" t="s">
        <v>108</v>
      </c>
      <c r="BM508" s="41" t="s">
        <v>861</v>
      </c>
    </row>
    <row r="509" spans="2:65" s="12" customFormat="1" x14ac:dyDescent="0.2">
      <c r="B509" s="160"/>
      <c r="D509" s="161" t="s">
        <v>327</v>
      </c>
      <c r="E509" s="43" t="s">
        <v>1</v>
      </c>
      <c r="F509" s="162" t="s">
        <v>440</v>
      </c>
      <c r="H509" s="163">
        <v>125</v>
      </c>
      <c r="L509" s="160"/>
      <c r="M509" s="164"/>
      <c r="T509" s="165"/>
      <c r="AT509" s="43" t="s">
        <v>327</v>
      </c>
      <c r="AU509" s="43" t="s">
        <v>86</v>
      </c>
      <c r="AV509" s="12" t="s">
        <v>86</v>
      </c>
      <c r="AW509" s="12" t="s">
        <v>33</v>
      </c>
      <c r="AX509" s="12" t="s">
        <v>8</v>
      </c>
      <c r="AY509" s="43" t="s">
        <v>304</v>
      </c>
    </row>
    <row r="510" spans="2:65" s="1" customFormat="1" ht="33" customHeight="1" x14ac:dyDescent="0.2">
      <c r="B510" s="24"/>
      <c r="C510" s="150" t="s">
        <v>862</v>
      </c>
      <c r="D510" s="150" t="s">
        <v>306</v>
      </c>
      <c r="E510" s="151" t="s">
        <v>863</v>
      </c>
      <c r="F510" s="152" t="s">
        <v>864</v>
      </c>
      <c r="G510" s="153" t="s">
        <v>325</v>
      </c>
      <c r="H510" s="154">
        <v>200</v>
      </c>
      <c r="I510" s="40"/>
      <c r="J510" s="155">
        <f>ROUND(I510*H510,0)</f>
        <v>0</v>
      </c>
      <c r="K510" s="152" t="s">
        <v>310</v>
      </c>
      <c r="L510" s="24"/>
      <c r="M510" s="156" t="s">
        <v>1</v>
      </c>
      <c r="N510" s="157" t="s">
        <v>42</v>
      </c>
      <c r="P510" s="158">
        <f>O510*H510</f>
        <v>0</v>
      </c>
      <c r="Q510" s="158">
        <v>8.3500000000000005E-2</v>
      </c>
      <c r="R510" s="158">
        <f>Q510*H510</f>
        <v>16.7</v>
      </c>
      <c r="S510" s="158">
        <v>0</v>
      </c>
      <c r="T510" s="159">
        <f>S510*H510</f>
        <v>0</v>
      </c>
      <c r="AR510" s="41" t="s">
        <v>108</v>
      </c>
      <c r="AT510" s="41" t="s">
        <v>306</v>
      </c>
      <c r="AU510" s="41" t="s">
        <v>86</v>
      </c>
      <c r="AY510" s="17" t="s">
        <v>304</v>
      </c>
      <c r="BE510" s="42">
        <f>IF(N510="základní",J510,0)</f>
        <v>0</v>
      </c>
      <c r="BF510" s="42">
        <f>IF(N510="snížená",J510,0)</f>
        <v>0</v>
      </c>
      <c r="BG510" s="42">
        <f>IF(N510="zákl. přenesená",J510,0)</f>
        <v>0</v>
      </c>
      <c r="BH510" s="42">
        <f>IF(N510="sníž. přenesená",J510,0)</f>
        <v>0</v>
      </c>
      <c r="BI510" s="42">
        <f>IF(N510="nulová",J510,0)</f>
        <v>0</v>
      </c>
      <c r="BJ510" s="17" t="s">
        <v>8</v>
      </c>
      <c r="BK510" s="42">
        <f>ROUND(I510*H510,0)</f>
        <v>0</v>
      </c>
      <c r="BL510" s="17" t="s">
        <v>108</v>
      </c>
      <c r="BM510" s="41" t="s">
        <v>865</v>
      </c>
    </row>
    <row r="511" spans="2:65" s="12" customFormat="1" ht="22.5" x14ac:dyDescent="0.2">
      <c r="B511" s="160"/>
      <c r="D511" s="161" t="s">
        <v>327</v>
      </c>
      <c r="E511" s="43" t="s">
        <v>1</v>
      </c>
      <c r="F511" s="162" t="s">
        <v>866</v>
      </c>
      <c r="H511" s="163">
        <v>200</v>
      </c>
      <c r="L511" s="160"/>
      <c r="M511" s="164"/>
      <c r="T511" s="165"/>
      <c r="AT511" s="43" t="s">
        <v>327</v>
      </c>
      <c r="AU511" s="43" t="s">
        <v>86</v>
      </c>
      <c r="AV511" s="12" t="s">
        <v>86</v>
      </c>
      <c r="AW511" s="12" t="s">
        <v>33</v>
      </c>
      <c r="AX511" s="12" t="s">
        <v>8</v>
      </c>
      <c r="AY511" s="43" t="s">
        <v>304</v>
      </c>
    </row>
    <row r="512" spans="2:65" s="1" customFormat="1" ht="16.5" customHeight="1" x14ac:dyDescent="0.2">
      <c r="B512" s="24"/>
      <c r="C512" s="176" t="s">
        <v>867</v>
      </c>
      <c r="D512" s="176" t="s">
        <v>431</v>
      </c>
      <c r="E512" s="177" t="s">
        <v>868</v>
      </c>
      <c r="F512" s="178" t="s">
        <v>869</v>
      </c>
      <c r="G512" s="179" t="s">
        <v>325</v>
      </c>
      <c r="H512" s="180">
        <v>200</v>
      </c>
      <c r="I512" s="46"/>
      <c r="J512" s="181">
        <f>ROUND(I512*H512,0)</f>
        <v>0</v>
      </c>
      <c r="K512" s="178" t="s">
        <v>1</v>
      </c>
      <c r="L512" s="182"/>
      <c r="M512" s="183" t="s">
        <v>1</v>
      </c>
      <c r="N512" s="184" t="s">
        <v>42</v>
      </c>
      <c r="P512" s="158">
        <f>O512*H512</f>
        <v>0</v>
      </c>
      <c r="Q512" s="158">
        <v>0.48</v>
      </c>
      <c r="R512" s="158">
        <f>Q512*H512</f>
        <v>96</v>
      </c>
      <c r="S512" s="158">
        <v>0</v>
      </c>
      <c r="T512" s="159">
        <f>S512*H512</f>
        <v>0</v>
      </c>
      <c r="AR512" s="41" t="s">
        <v>339</v>
      </c>
      <c r="AT512" s="41" t="s">
        <v>431</v>
      </c>
      <c r="AU512" s="41" t="s">
        <v>86</v>
      </c>
      <c r="AY512" s="17" t="s">
        <v>304</v>
      </c>
      <c r="BE512" s="42">
        <f>IF(N512="základní",J512,0)</f>
        <v>0</v>
      </c>
      <c r="BF512" s="42">
        <f>IF(N512="snížená",J512,0)</f>
        <v>0</v>
      </c>
      <c r="BG512" s="42">
        <f>IF(N512="zákl. přenesená",J512,0)</f>
        <v>0</v>
      </c>
      <c r="BH512" s="42">
        <f>IF(N512="sníž. přenesená",J512,0)</f>
        <v>0</v>
      </c>
      <c r="BI512" s="42">
        <f>IF(N512="nulová",J512,0)</f>
        <v>0</v>
      </c>
      <c r="BJ512" s="17" t="s">
        <v>8</v>
      </c>
      <c r="BK512" s="42">
        <f>ROUND(I512*H512,0)</f>
        <v>0</v>
      </c>
      <c r="BL512" s="17" t="s">
        <v>108</v>
      </c>
      <c r="BM512" s="41" t="s">
        <v>870</v>
      </c>
    </row>
    <row r="513" spans="2:65" s="1" customFormat="1" ht="24.2" customHeight="1" x14ac:dyDescent="0.2">
      <c r="B513" s="24"/>
      <c r="C513" s="150" t="s">
        <v>871</v>
      </c>
      <c r="D513" s="150" t="s">
        <v>306</v>
      </c>
      <c r="E513" s="151" t="s">
        <v>872</v>
      </c>
      <c r="F513" s="152" t="s">
        <v>873</v>
      </c>
      <c r="G513" s="153" t="s">
        <v>325</v>
      </c>
      <c r="H513" s="154">
        <v>8</v>
      </c>
      <c r="I513" s="40"/>
      <c r="J513" s="155">
        <f>ROUND(I513*H513,0)</f>
        <v>0</v>
      </c>
      <c r="K513" s="152" t="s">
        <v>310</v>
      </c>
      <c r="L513" s="24"/>
      <c r="M513" s="156" t="s">
        <v>1</v>
      </c>
      <c r="N513" s="157" t="s">
        <v>42</v>
      </c>
      <c r="P513" s="158">
        <f>O513*H513</f>
        <v>0</v>
      </c>
      <c r="Q513" s="158">
        <v>2.2563400000000001E-2</v>
      </c>
      <c r="R513" s="158">
        <f>Q513*H513</f>
        <v>0.18050720000000001</v>
      </c>
      <c r="S513" s="158">
        <v>0</v>
      </c>
      <c r="T513" s="159">
        <f>S513*H513</f>
        <v>0</v>
      </c>
      <c r="AR513" s="41" t="s">
        <v>108</v>
      </c>
      <c r="AT513" s="41" t="s">
        <v>306</v>
      </c>
      <c r="AU513" s="41" t="s">
        <v>86</v>
      </c>
      <c r="AY513" s="17" t="s">
        <v>304</v>
      </c>
      <c r="BE513" s="42">
        <f>IF(N513="základní",J513,0)</f>
        <v>0</v>
      </c>
      <c r="BF513" s="42">
        <f>IF(N513="snížená",J513,0)</f>
        <v>0</v>
      </c>
      <c r="BG513" s="42">
        <f>IF(N513="zákl. přenesená",J513,0)</f>
        <v>0</v>
      </c>
      <c r="BH513" s="42">
        <f>IF(N513="sníž. přenesená",J513,0)</f>
        <v>0</v>
      </c>
      <c r="BI513" s="42">
        <f>IF(N513="nulová",J513,0)</f>
        <v>0</v>
      </c>
      <c r="BJ513" s="17" t="s">
        <v>8</v>
      </c>
      <c r="BK513" s="42">
        <f>ROUND(I513*H513,0)</f>
        <v>0</v>
      </c>
      <c r="BL513" s="17" t="s">
        <v>108</v>
      </c>
      <c r="BM513" s="41" t="s">
        <v>874</v>
      </c>
    </row>
    <row r="514" spans="2:65" s="12" customFormat="1" x14ac:dyDescent="0.2">
      <c r="B514" s="160"/>
      <c r="D514" s="161" t="s">
        <v>327</v>
      </c>
      <c r="E514" s="43" t="s">
        <v>1</v>
      </c>
      <c r="F514" s="162" t="s">
        <v>875</v>
      </c>
      <c r="H514" s="163">
        <v>8</v>
      </c>
      <c r="L514" s="160"/>
      <c r="M514" s="164"/>
      <c r="T514" s="165"/>
      <c r="AT514" s="43" t="s">
        <v>327</v>
      </c>
      <c r="AU514" s="43" t="s">
        <v>86</v>
      </c>
      <c r="AV514" s="12" t="s">
        <v>86</v>
      </c>
      <c r="AW514" s="12" t="s">
        <v>33</v>
      </c>
      <c r="AX514" s="12" t="s">
        <v>8</v>
      </c>
      <c r="AY514" s="43" t="s">
        <v>304</v>
      </c>
    </row>
    <row r="515" spans="2:65" s="1" customFormat="1" ht="24.2" customHeight="1" x14ac:dyDescent="0.2">
      <c r="B515" s="24"/>
      <c r="C515" s="150" t="s">
        <v>876</v>
      </c>
      <c r="D515" s="150" t="s">
        <v>306</v>
      </c>
      <c r="E515" s="151" t="s">
        <v>877</v>
      </c>
      <c r="F515" s="152" t="s">
        <v>878</v>
      </c>
      <c r="G515" s="153" t="s">
        <v>325</v>
      </c>
      <c r="H515" s="154">
        <v>2</v>
      </c>
      <c r="I515" s="40"/>
      <c r="J515" s="155">
        <f>ROUND(I515*H515,0)</f>
        <v>0</v>
      </c>
      <c r="K515" s="152" t="s">
        <v>310</v>
      </c>
      <c r="L515" s="24"/>
      <c r="M515" s="156" t="s">
        <v>1</v>
      </c>
      <c r="N515" s="157" t="s">
        <v>42</v>
      </c>
      <c r="P515" s="158">
        <f>O515*H515</f>
        <v>0</v>
      </c>
      <c r="Q515" s="158">
        <v>0.37975399999999998</v>
      </c>
      <c r="R515" s="158">
        <f>Q515*H515</f>
        <v>0.75950799999999996</v>
      </c>
      <c r="S515" s="158">
        <v>0</v>
      </c>
      <c r="T515" s="159">
        <f>S515*H515</f>
        <v>0</v>
      </c>
      <c r="AR515" s="41" t="s">
        <v>108</v>
      </c>
      <c r="AT515" s="41" t="s">
        <v>306</v>
      </c>
      <c r="AU515" s="41" t="s">
        <v>86</v>
      </c>
      <c r="AY515" s="17" t="s">
        <v>304</v>
      </c>
      <c r="BE515" s="42">
        <f>IF(N515="základní",J515,0)</f>
        <v>0</v>
      </c>
      <c r="BF515" s="42">
        <f>IF(N515="snížená",J515,0)</f>
        <v>0</v>
      </c>
      <c r="BG515" s="42">
        <f>IF(N515="zákl. přenesená",J515,0)</f>
        <v>0</v>
      </c>
      <c r="BH515" s="42">
        <f>IF(N515="sníž. přenesená",J515,0)</f>
        <v>0</v>
      </c>
      <c r="BI515" s="42">
        <f>IF(N515="nulová",J515,0)</f>
        <v>0</v>
      </c>
      <c r="BJ515" s="17" t="s">
        <v>8</v>
      </c>
      <c r="BK515" s="42">
        <f>ROUND(I515*H515,0)</f>
        <v>0</v>
      </c>
      <c r="BL515" s="17" t="s">
        <v>108</v>
      </c>
      <c r="BM515" s="41" t="s">
        <v>879</v>
      </c>
    </row>
    <row r="516" spans="2:65" s="12" customFormat="1" x14ac:dyDescent="0.2">
      <c r="B516" s="160"/>
      <c r="D516" s="161" t="s">
        <v>327</v>
      </c>
      <c r="E516" s="43" t="s">
        <v>1</v>
      </c>
      <c r="F516" s="162" t="s">
        <v>880</v>
      </c>
      <c r="H516" s="163">
        <v>2</v>
      </c>
      <c r="L516" s="160"/>
      <c r="M516" s="164"/>
      <c r="T516" s="165"/>
      <c r="AT516" s="43" t="s">
        <v>327</v>
      </c>
      <c r="AU516" s="43" t="s">
        <v>86</v>
      </c>
      <c r="AV516" s="12" t="s">
        <v>86</v>
      </c>
      <c r="AW516" s="12" t="s">
        <v>33</v>
      </c>
      <c r="AX516" s="12" t="s">
        <v>8</v>
      </c>
      <c r="AY516" s="43" t="s">
        <v>304</v>
      </c>
    </row>
    <row r="517" spans="2:65" s="11" customFormat="1" ht="22.9" customHeight="1" x14ac:dyDescent="0.2">
      <c r="B517" s="142"/>
      <c r="D517" s="37" t="s">
        <v>76</v>
      </c>
      <c r="E517" s="148" t="s">
        <v>329</v>
      </c>
      <c r="F517" s="148" t="s">
        <v>881</v>
      </c>
      <c r="J517" s="149">
        <f>BK517</f>
        <v>0</v>
      </c>
      <c r="L517" s="142"/>
      <c r="M517" s="145"/>
      <c r="P517" s="146">
        <f>SUM(P518:P901)</f>
        <v>0</v>
      </c>
      <c r="R517" s="146">
        <f>SUM(R518:R901)</f>
        <v>258.30962399136308</v>
      </c>
      <c r="T517" s="147">
        <f>SUM(T518:T901)</f>
        <v>4.9540900000000004E-3</v>
      </c>
      <c r="AR517" s="37" t="s">
        <v>8</v>
      </c>
      <c r="AT517" s="38" t="s">
        <v>76</v>
      </c>
      <c r="AU517" s="38" t="s">
        <v>8</v>
      </c>
      <c r="AY517" s="37" t="s">
        <v>304</v>
      </c>
      <c r="BK517" s="39">
        <f>SUM(BK518:BK901)</f>
        <v>0</v>
      </c>
    </row>
    <row r="518" spans="2:65" s="1" customFormat="1" ht="21.75" customHeight="1" x14ac:dyDescent="0.2">
      <c r="B518" s="24"/>
      <c r="C518" s="150" t="s">
        <v>882</v>
      </c>
      <c r="D518" s="150" t="s">
        <v>306</v>
      </c>
      <c r="E518" s="151" t="s">
        <v>883</v>
      </c>
      <c r="F518" s="152" t="s">
        <v>884</v>
      </c>
      <c r="G518" s="153" t="s">
        <v>325</v>
      </c>
      <c r="H518" s="154">
        <v>539.20000000000005</v>
      </c>
      <c r="I518" s="40"/>
      <c r="J518" s="155">
        <f>ROUND(I518*H518,0)</f>
        <v>0</v>
      </c>
      <c r="K518" s="152" t="s">
        <v>310</v>
      </c>
      <c r="L518" s="24"/>
      <c r="M518" s="156" t="s">
        <v>1</v>
      </c>
      <c r="N518" s="157" t="s">
        <v>42</v>
      </c>
      <c r="P518" s="158">
        <f>O518*H518</f>
        <v>0</v>
      </c>
      <c r="Q518" s="158">
        <v>4.3839999999999999E-3</v>
      </c>
      <c r="R518" s="158">
        <f>Q518*H518</f>
        <v>2.3638528000000001</v>
      </c>
      <c r="S518" s="158">
        <v>0</v>
      </c>
      <c r="T518" s="159">
        <f>S518*H518</f>
        <v>0</v>
      </c>
      <c r="AR518" s="41" t="s">
        <v>108</v>
      </c>
      <c r="AT518" s="41" t="s">
        <v>306</v>
      </c>
      <c r="AU518" s="41" t="s">
        <v>86</v>
      </c>
      <c r="AY518" s="17" t="s">
        <v>304</v>
      </c>
      <c r="BE518" s="42">
        <f>IF(N518="základní",J518,0)</f>
        <v>0</v>
      </c>
      <c r="BF518" s="42">
        <f>IF(N518="snížená",J518,0)</f>
        <v>0</v>
      </c>
      <c r="BG518" s="42">
        <f>IF(N518="zákl. přenesená",J518,0)</f>
        <v>0</v>
      </c>
      <c r="BH518" s="42">
        <f>IF(N518="sníž. přenesená",J518,0)</f>
        <v>0</v>
      </c>
      <c r="BI518" s="42">
        <f>IF(N518="nulová",J518,0)</f>
        <v>0</v>
      </c>
      <c r="BJ518" s="17" t="s">
        <v>8</v>
      </c>
      <c r="BK518" s="42">
        <f>ROUND(I518*H518,0)</f>
        <v>0</v>
      </c>
      <c r="BL518" s="17" t="s">
        <v>108</v>
      </c>
      <c r="BM518" s="41" t="s">
        <v>885</v>
      </c>
    </row>
    <row r="519" spans="2:65" s="12" customFormat="1" ht="22.5" x14ac:dyDescent="0.2">
      <c r="B519" s="160"/>
      <c r="D519" s="161" t="s">
        <v>327</v>
      </c>
      <c r="E519" s="43" t="s">
        <v>1</v>
      </c>
      <c r="F519" s="162" t="s">
        <v>886</v>
      </c>
      <c r="H519" s="163">
        <v>539.20000000000005</v>
      </c>
      <c r="L519" s="160"/>
      <c r="M519" s="164"/>
      <c r="T519" s="165"/>
      <c r="AT519" s="43" t="s">
        <v>327</v>
      </c>
      <c r="AU519" s="43" t="s">
        <v>86</v>
      </c>
      <c r="AV519" s="12" t="s">
        <v>86</v>
      </c>
      <c r="AW519" s="12" t="s">
        <v>33</v>
      </c>
      <c r="AX519" s="12" t="s">
        <v>77</v>
      </c>
      <c r="AY519" s="43" t="s">
        <v>304</v>
      </c>
    </row>
    <row r="520" spans="2:65" s="13" customFormat="1" x14ac:dyDescent="0.2">
      <c r="B520" s="166"/>
      <c r="D520" s="161" t="s">
        <v>327</v>
      </c>
      <c r="E520" s="44" t="s">
        <v>1</v>
      </c>
      <c r="F520" s="167" t="s">
        <v>887</v>
      </c>
      <c r="H520" s="168">
        <v>539.20000000000005</v>
      </c>
      <c r="L520" s="166"/>
      <c r="M520" s="169"/>
      <c r="T520" s="170"/>
      <c r="AT520" s="44" t="s">
        <v>327</v>
      </c>
      <c r="AU520" s="44" t="s">
        <v>86</v>
      </c>
      <c r="AV520" s="13" t="s">
        <v>315</v>
      </c>
      <c r="AW520" s="13" t="s">
        <v>33</v>
      </c>
      <c r="AX520" s="13" t="s">
        <v>8</v>
      </c>
      <c r="AY520" s="44" t="s">
        <v>304</v>
      </c>
    </row>
    <row r="521" spans="2:65" s="1" customFormat="1" ht="24.2" customHeight="1" x14ac:dyDescent="0.2">
      <c r="B521" s="24"/>
      <c r="C521" s="150" t="s">
        <v>888</v>
      </c>
      <c r="D521" s="150" t="s">
        <v>306</v>
      </c>
      <c r="E521" s="151" t="s">
        <v>889</v>
      </c>
      <c r="F521" s="152" t="s">
        <v>890</v>
      </c>
      <c r="G521" s="153" t="s">
        <v>325</v>
      </c>
      <c r="H521" s="154">
        <v>19.2</v>
      </c>
      <c r="I521" s="40"/>
      <c r="J521" s="155">
        <f>ROUND(I521*H521,0)</f>
        <v>0</v>
      </c>
      <c r="K521" s="152" t="s">
        <v>310</v>
      </c>
      <c r="L521" s="24"/>
      <c r="M521" s="156" t="s">
        <v>1</v>
      </c>
      <c r="N521" s="157" t="s">
        <v>42</v>
      </c>
      <c r="P521" s="158">
        <f>O521*H521</f>
        <v>0</v>
      </c>
      <c r="Q521" s="158">
        <v>3.0000000000000001E-3</v>
      </c>
      <c r="R521" s="158">
        <f>Q521*H521</f>
        <v>5.7599999999999998E-2</v>
      </c>
      <c r="S521" s="158">
        <v>0</v>
      </c>
      <c r="T521" s="159">
        <f>S521*H521</f>
        <v>0</v>
      </c>
      <c r="AR521" s="41" t="s">
        <v>108</v>
      </c>
      <c r="AT521" s="41" t="s">
        <v>306</v>
      </c>
      <c r="AU521" s="41" t="s">
        <v>86</v>
      </c>
      <c r="AY521" s="17" t="s">
        <v>304</v>
      </c>
      <c r="BE521" s="42">
        <f>IF(N521="základní",J521,0)</f>
        <v>0</v>
      </c>
      <c r="BF521" s="42">
        <f>IF(N521="snížená",J521,0)</f>
        <v>0</v>
      </c>
      <c r="BG521" s="42">
        <f>IF(N521="zákl. přenesená",J521,0)</f>
        <v>0</v>
      </c>
      <c r="BH521" s="42">
        <f>IF(N521="sníž. přenesená",J521,0)</f>
        <v>0</v>
      </c>
      <c r="BI521" s="42">
        <f>IF(N521="nulová",J521,0)</f>
        <v>0</v>
      </c>
      <c r="BJ521" s="17" t="s">
        <v>8</v>
      </c>
      <c r="BK521" s="42">
        <f>ROUND(I521*H521,0)</f>
        <v>0</v>
      </c>
      <c r="BL521" s="17" t="s">
        <v>108</v>
      </c>
      <c r="BM521" s="41" t="s">
        <v>891</v>
      </c>
    </row>
    <row r="522" spans="2:65" s="12" customFormat="1" x14ac:dyDescent="0.2">
      <c r="B522" s="160"/>
      <c r="D522" s="161" t="s">
        <v>327</v>
      </c>
      <c r="E522" s="43" t="s">
        <v>1</v>
      </c>
      <c r="F522" s="162" t="s">
        <v>892</v>
      </c>
      <c r="H522" s="163">
        <v>19.2</v>
      </c>
      <c r="L522" s="160"/>
      <c r="M522" s="164"/>
      <c r="T522" s="165"/>
      <c r="AT522" s="43" t="s">
        <v>327</v>
      </c>
      <c r="AU522" s="43" t="s">
        <v>86</v>
      </c>
      <c r="AV522" s="12" t="s">
        <v>86</v>
      </c>
      <c r="AW522" s="12" t="s">
        <v>33</v>
      </c>
      <c r="AX522" s="12" t="s">
        <v>77</v>
      </c>
      <c r="AY522" s="43" t="s">
        <v>304</v>
      </c>
    </row>
    <row r="523" spans="2:65" s="13" customFormat="1" x14ac:dyDescent="0.2">
      <c r="B523" s="166"/>
      <c r="D523" s="161" t="s">
        <v>327</v>
      </c>
      <c r="E523" s="44" t="s">
        <v>1</v>
      </c>
      <c r="F523" s="167" t="s">
        <v>335</v>
      </c>
      <c r="H523" s="168">
        <v>19.2</v>
      </c>
      <c r="L523" s="166"/>
      <c r="M523" s="169"/>
      <c r="T523" s="170"/>
      <c r="AT523" s="44" t="s">
        <v>327</v>
      </c>
      <c r="AU523" s="44" t="s">
        <v>86</v>
      </c>
      <c r="AV523" s="13" t="s">
        <v>315</v>
      </c>
      <c r="AW523" s="13" t="s">
        <v>33</v>
      </c>
      <c r="AX523" s="13" t="s">
        <v>8</v>
      </c>
      <c r="AY523" s="44" t="s">
        <v>304</v>
      </c>
    </row>
    <row r="524" spans="2:65" s="1" customFormat="1" ht="24.2" customHeight="1" x14ac:dyDescent="0.2">
      <c r="B524" s="24"/>
      <c r="C524" s="150" t="s">
        <v>893</v>
      </c>
      <c r="D524" s="150" t="s">
        <v>306</v>
      </c>
      <c r="E524" s="151" t="s">
        <v>894</v>
      </c>
      <c r="F524" s="152" t="s">
        <v>895</v>
      </c>
      <c r="G524" s="153" t="s">
        <v>325</v>
      </c>
      <c r="H524" s="154">
        <v>552.9</v>
      </c>
      <c r="I524" s="40"/>
      <c r="J524" s="155">
        <f>ROUND(I524*H524,0)</f>
        <v>0</v>
      </c>
      <c r="K524" s="152" t="s">
        <v>310</v>
      </c>
      <c r="L524" s="24"/>
      <c r="M524" s="156" t="s">
        <v>1</v>
      </c>
      <c r="N524" s="157" t="s">
        <v>42</v>
      </c>
      <c r="P524" s="158">
        <f>O524*H524</f>
        <v>0</v>
      </c>
      <c r="Q524" s="158">
        <v>5.1000000000000004E-3</v>
      </c>
      <c r="R524" s="158">
        <f>Q524*H524</f>
        <v>2.8197900000000002</v>
      </c>
      <c r="S524" s="158">
        <v>0</v>
      </c>
      <c r="T524" s="159">
        <f>S524*H524</f>
        <v>0</v>
      </c>
      <c r="AR524" s="41" t="s">
        <v>108</v>
      </c>
      <c r="AT524" s="41" t="s">
        <v>306</v>
      </c>
      <c r="AU524" s="41" t="s">
        <v>86</v>
      </c>
      <c r="AY524" s="17" t="s">
        <v>304</v>
      </c>
      <c r="BE524" s="42">
        <f>IF(N524="základní",J524,0)</f>
        <v>0</v>
      </c>
      <c r="BF524" s="42">
        <f>IF(N524="snížená",J524,0)</f>
        <v>0</v>
      </c>
      <c r="BG524" s="42">
        <f>IF(N524="zákl. přenesená",J524,0)</f>
        <v>0</v>
      </c>
      <c r="BH524" s="42">
        <f>IF(N524="sníž. přenesená",J524,0)</f>
        <v>0</v>
      </c>
      <c r="BI524" s="42">
        <f>IF(N524="nulová",J524,0)</f>
        <v>0</v>
      </c>
      <c r="BJ524" s="17" t="s">
        <v>8</v>
      </c>
      <c r="BK524" s="42">
        <f>ROUND(I524*H524,0)</f>
        <v>0</v>
      </c>
      <c r="BL524" s="17" t="s">
        <v>108</v>
      </c>
      <c r="BM524" s="41" t="s">
        <v>896</v>
      </c>
    </row>
    <row r="525" spans="2:65" s="12" customFormat="1" ht="33.75" x14ac:dyDescent="0.2">
      <c r="B525" s="160"/>
      <c r="D525" s="161" t="s">
        <v>327</v>
      </c>
      <c r="E525" s="43" t="s">
        <v>1</v>
      </c>
      <c r="F525" s="162" t="s">
        <v>897</v>
      </c>
      <c r="H525" s="163">
        <v>552.9</v>
      </c>
      <c r="L525" s="160"/>
      <c r="M525" s="164"/>
      <c r="T525" s="165"/>
      <c r="AT525" s="43" t="s">
        <v>327</v>
      </c>
      <c r="AU525" s="43" t="s">
        <v>86</v>
      </c>
      <c r="AV525" s="12" t="s">
        <v>86</v>
      </c>
      <c r="AW525" s="12" t="s">
        <v>33</v>
      </c>
      <c r="AX525" s="12" t="s">
        <v>77</v>
      </c>
      <c r="AY525" s="43" t="s">
        <v>304</v>
      </c>
    </row>
    <row r="526" spans="2:65" s="13" customFormat="1" x14ac:dyDescent="0.2">
      <c r="B526" s="166"/>
      <c r="D526" s="161" t="s">
        <v>327</v>
      </c>
      <c r="E526" s="44" t="s">
        <v>130</v>
      </c>
      <c r="F526" s="167" t="s">
        <v>887</v>
      </c>
      <c r="H526" s="168">
        <v>552.9</v>
      </c>
      <c r="L526" s="166"/>
      <c r="M526" s="169"/>
      <c r="T526" s="170"/>
      <c r="AT526" s="44" t="s">
        <v>327</v>
      </c>
      <c r="AU526" s="44" t="s">
        <v>86</v>
      </c>
      <c r="AV526" s="13" t="s">
        <v>315</v>
      </c>
      <c r="AW526" s="13" t="s">
        <v>33</v>
      </c>
      <c r="AX526" s="13" t="s">
        <v>8</v>
      </c>
      <c r="AY526" s="44" t="s">
        <v>304</v>
      </c>
    </row>
    <row r="527" spans="2:65" s="1" customFormat="1" ht="24.2" customHeight="1" x14ac:dyDescent="0.2">
      <c r="B527" s="24"/>
      <c r="C527" s="150" t="s">
        <v>898</v>
      </c>
      <c r="D527" s="150" t="s">
        <v>306</v>
      </c>
      <c r="E527" s="151" t="s">
        <v>899</v>
      </c>
      <c r="F527" s="152" t="s">
        <v>900</v>
      </c>
      <c r="G527" s="153" t="s">
        <v>325</v>
      </c>
      <c r="H527" s="154">
        <v>9.8000000000000007</v>
      </c>
      <c r="I527" s="40"/>
      <c r="J527" s="155">
        <f>ROUND(I527*H527,0)</f>
        <v>0</v>
      </c>
      <c r="K527" s="152" t="s">
        <v>310</v>
      </c>
      <c r="L527" s="24"/>
      <c r="M527" s="156" t="s">
        <v>1</v>
      </c>
      <c r="N527" s="157" t="s">
        <v>42</v>
      </c>
      <c r="P527" s="158">
        <f>O527*H527</f>
        <v>0</v>
      </c>
      <c r="Q527" s="158">
        <v>7.3499999999999998E-3</v>
      </c>
      <c r="R527" s="158">
        <f>Q527*H527</f>
        <v>7.2029999999999997E-2</v>
      </c>
      <c r="S527" s="158">
        <v>0</v>
      </c>
      <c r="T527" s="159">
        <f>S527*H527</f>
        <v>0</v>
      </c>
      <c r="AR527" s="41" t="s">
        <v>108</v>
      </c>
      <c r="AT527" s="41" t="s">
        <v>306</v>
      </c>
      <c r="AU527" s="41" t="s">
        <v>86</v>
      </c>
      <c r="AY527" s="17" t="s">
        <v>304</v>
      </c>
      <c r="BE527" s="42">
        <f>IF(N527="základní",J527,0)</f>
        <v>0</v>
      </c>
      <c r="BF527" s="42">
        <f>IF(N527="snížená",J527,0)</f>
        <v>0</v>
      </c>
      <c r="BG527" s="42">
        <f>IF(N527="zákl. přenesená",J527,0)</f>
        <v>0</v>
      </c>
      <c r="BH527" s="42">
        <f>IF(N527="sníž. přenesená",J527,0)</f>
        <v>0</v>
      </c>
      <c r="BI527" s="42">
        <f>IF(N527="nulová",J527,0)</f>
        <v>0</v>
      </c>
      <c r="BJ527" s="17" t="s">
        <v>8</v>
      </c>
      <c r="BK527" s="42">
        <f>ROUND(I527*H527,0)</f>
        <v>0</v>
      </c>
      <c r="BL527" s="17" t="s">
        <v>108</v>
      </c>
      <c r="BM527" s="41" t="s">
        <v>901</v>
      </c>
    </row>
    <row r="528" spans="2:65" s="12" customFormat="1" x14ac:dyDescent="0.2">
      <c r="B528" s="160"/>
      <c r="D528" s="161" t="s">
        <v>327</v>
      </c>
      <c r="E528" s="43" t="s">
        <v>1</v>
      </c>
      <c r="F528" s="162" t="s">
        <v>902</v>
      </c>
      <c r="H528" s="163">
        <v>2.2999999999999998</v>
      </c>
      <c r="L528" s="160"/>
      <c r="M528" s="164"/>
      <c r="T528" s="165"/>
      <c r="AT528" s="43" t="s">
        <v>327</v>
      </c>
      <c r="AU528" s="43" t="s">
        <v>86</v>
      </c>
      <c r="AV528" s="12" t="s">
        <v>86</v>
      </c>
      <c r="AW528" s="12" t="s">
        <v>33</v>
      </c>
      <c r="AX528" s="12" t="s">
        <v>77</v>
      </c>
      <c r="AY528" s="43" t="s">
        <v>304</v>
      </c>
    </row>
    <row r="529" spans="2:65" s="12" customFormat="1" x14ac:dyDescent="0.2">
      <c r="B529" s="160"/>
      <c r="D529" s="161" t="s">
        <v>327</v>
      </c>
      <c r="E529" s="43" t="s">
        <v>1</v>
      </c>
      <c r="F529" s="162" t="s">
        <v>903</v>
      </c>
      <c r="H529" s="163">
        <v>7.5</v>
      </c>
      <c r="L529" s="160"/>
      <c r="M529" s="164"/>
      <c r="T529" s="165"/>
      <c r="AT529" s="43" t="s">
        <v>327</v>
      </c>
      <c r="AU529" s="43" t="s">
        <v>86</v>
      </c>
      <c r="AV529" s="12" t="s">
        <v>86</v>
      </c>
      <c r="AW529" s="12" t="s">
        <v>33</v>
      </c>
      <c r="AX529" s="12" t="s">
        <v>77</v>
      </c>
      <c r="AY529" s="43" t="s">
        <v>304</v>
      </c>
    </row>
    <row r="530" spans="2:65" s="13" customFormat="1" x14ac:dyDescent="0.2">
      <c r="B530" s="166"/>
      <c r="D530" s="161" t="s">
        <v>327</v>
      </c>
      <c r="E530" s="44" t="s">
        <v>163</v>
      </c>
      <c r="F530" s="167" t="s">
        <v>904</v>
      </c>
      <c r="H530" s="168">
        <v>9.8000000000000007</v>
      </c>
      <c r="L530" s="166"/>
      <c r="M530" s="169"/>
      <c r="T530" s="170"/>
      <c r="AT530" s="44" t="s">
        <v>327</v>
      </c>
      <c r="AU530" s="44" t="s">
        <v>86</v>
      </c>
      <c r="AV530" s="13" t="s">
        <v>315</v>
      </c>
      <c r="AW530" s="13" t="s">
        <v>33</v>
      </c>
      <c r="AX530" s="13" t="s">
        <v>8</v>
      </c>
      <c r="AY530" s="44" t="s">
        <v>304</v>
      </c>
    </row>
    <row r="531" spans="2:65" s="1" customFormat="1" ht="21.75" customHeight="1" x14ac:dyDescent="0.2">
      <c r="B531" s="24"/>
      <c r="C531" s="150" t="s">
        <v>905</v>
      </c>
      <c r="D531" s="150" t="s">
        <v>306</v>
      </c>
      <c r="E531" s="151" t="s">
        <v>906</v>
      </c>
      <c r="F531" s="152" t="s">
        <v>907</v>
      </c>
      <c r="G531" s="153" t="s">
        <v>325</v>
      </c>
      <c r="H531" s="154">
        <v>529.76900000000001</v>
      </c>
      <c r="I531" s="40"/>
      <c r="J531" s="155">
        <f>ROUND(I531*H531,0)</f>
        <v>0</v>
      </c>
      <c r="K531" s="152" t="s">
        <v>310</v>
      </c>
      <c r="L531" s="24"/>
      <c r="M531" s="156" t="s">
        <v>1</v>
      </c>
      <c r="N531" s="157" t="s">
        <v>42</v>
      </c>
      <c r="P531" s="158">
        <f>O531*H531</f>
        <v>0</v>
      </c>
      <c r="Q531" s="158">
        <v>4.3839999999999999E-3</v>
      </c>
      <c r="R531" s="158">
        <f>Q531*H531</f>
        <v>2.3225072959999999</v>
      </c>
      <c r="S531" s="158">
        <v>0</v>
      </c>
      <c r="T531" s="159">
        <f>S531*H531</f>
        <v>0</v>
      </c>
      <c r="AR531" s="41" t="s">
        <v>108</v>
      </c>
      <c r="AT531" s="41" t="s">
        <v>306</v>
      </c>
      <c r="AU531" s="41" t="s">
        <v>86</v>
      </c>
      <c r="AY531" s="17" t="s">
        <v>304</v>
      </c>
      <c r="BE531" s="42">
        <f>IF(N531="základní",J531,0)</f>
        <v>0</v>
      </c>
      <c r="BF531" s="42">
        <f>IF(N531="snížená",J531,0)</f>
        <v>0</v>
      </c>
      <c r="BG531" s="42">
        <f>IF(N531="zákl. přenesená",J531,0)</f>
        <v>0</v>
      </c>
      <c r="BH531" s="42">
        <f>IF(N531="sníž. přenesená",J531,0)</f>
        <v>0</v>
      </c>
      <c r="BI531" s="42">
        <f>IF(N531="nulová",J531,0)</f>
        <v>0</v>
      </c>
      <c r="BJ531" s="17" t="s">
        <v>8</v>
      </c>
      <c r="BK531" s="42">
        <f>ROUND(I531*H531,0)</f>
        <v>0</v>
      </c>
      <c r="BL531" s="17" t="s">
        <v>108</v>
      </c>
      <c r="BM531" s="41" t="s">
        <v>908</v>
      </c>
    </row>
    <row r="532" spans="2:65" s="12" customFormat="1" x14ac:dyDescent="0.2">
      <c r="B532" s="160"/>
      <c r="D532" s="161" t="s">
        <v>327</v>
      </c>
      <c r="E532" s="43" t="s">
        <v>1</v>
      </c>
      <c r="F532" s="162" t="s">
        <v>909</v>
      </c>
      <c r="H532" s="163">
        <v>160.97399999999999</v>
      </c>
      <c r="L532" s="160"/>
      <c r="M532" s="164"/>
      <c r="T532" s="165"/>
      <c r="AT532" s="43" t="s">
        <v>327</v>
      </c>
      <c r="AU532" s="43" t="s">
        <v>86</v>
      </c>
      <c r="AV532" s="12" t="s">
        <v>86</v>
      </c>
      <c r="AW532" s="12" t="s">
        <v>33</v>
      </c>
      <c r="AX532" s="12" t="s">
        <v>77</v>
      </c>
      <c r="AY532" s="43" t="s">
        <v>304</v>
      </c>
    </row>
    <row r="533" spans="2:65" s="12" customFormat="1" ht="22.5" x14ac:dyDescent="0.2">
      <c r="B533" s="160"/>
      <c r="D533" s="161" t="s">
        <v>327</v>
      </c>
      <c r="E533" s="43" t="s">
        <v>1</v>
      </c>
      <c r="F533" s="162" t="s">
        <v>910</v>
      </c>
      <c r="H533" s="163">
        <v>92.87</v>
      </c>
      <c r="L533" s="160"/>
      <c r="M533" s="164"/>
      <c r="T533" s="165"/>
      <c r="AT533" s="43" t="s">
        <v>327</v>
      </c>
      <c r="AU533" s="43" t="s">
        <v>86</v>
      </c>
      <c r="AV533" s="12" t="s">
        <v>86</v>
      </c>
      <c r="AW533" s="12" t="s">
        <v>33</v>
      </c>
      <c r="AX533" s="12" t="s">
        <v>77</v>
      </c>
      <c r="AY533" s="43" t="s">
        <v>304</v>
      </c>
    </row>
    <row r="534" spans="2:65" s="12" customFormat="1" x14ac:dyDescent="0.2">
      <c r="B534" s="160"/>
      <c r="D534" s="161" t="s">
        <v>327</v>
      </c>
      <c r="E534" s="43" t="s">
        <v>1</v>
      </c>
      <c r="F534" s="162" t="s">
        <v>911</v>
      </c>
      <c r="H534" s="163">
        <v>18.75</v>
      </c>
      <c r="L534" s="160"/>
      <c r="M534" s="164"/>
      <c r="T534" s="165"/>
      <c r="AT534" s="43" t="s">
        <v>327</v>
      </c>
      <c r="AU534" s="43" t="s">
        <v>86</v>
      </c>
      <c r="AV534" s="12" t="s">
        <v>86</v>
      </c>
      <c r="AW534" s="12" t="s">
        <v>33</v>
      </c>
      <c r="AX534" s="12" t="s">
        <v>77</v>
      </c>
      <c r="AY534" s="43" t="s">
        <v>304</v>
      </c>
    </row>
    <row r="535" spans="2:65" s="12" customFormat="1" ht="22.5" x14ac:dyDescent="0.2">
      <c r="B535" s="160"/>
      <c r="D535" s="161" t="s">
        <v>327</v>
      </c>
      <c r="E535" s="43" t="s">
        <v>1</v>
      </c>
      <c r="F535" s="162" t="s">
        <v>912</v>
      </c>
      <c r="H535" s="163">
        <v>60.225000000000001</v>
      </c>
      <c r="L535" s="160"/>
      <c r="M535" s="164"/>
      <c r="T535" s="165"/>
      <c r="AT535" s="43" t="s">
        <v>327</v>
      </c>
      <c r="AU535" s="43" t="s">
        <v>86</v>
      </c>
      <c r="AV535" s="12" t="s">
        <v>86</v>
      </c>
      <c r="AW535" s="12" t="s">
        <v>33</v>
      </c>
      <c r="AX535" s="12" t="s">
        <v>77</v>
      </c>
      <c r="AY535" s="43" t="s">
        <v>304</v>
      </c>
    </row>
    <row r="536" spans="2:65" s="12" customFormat="1" x14ac:dyDescent="0.2">
      <c r="B536" s="160"/>
      <c r="D536" s="161" t="s">
        <v>327</v>
      </c>
      <c r="E536" s="43" t="s">
        <v>1</v>
      </c>
      <c r="F536" s="162" t="s">
        <v>913</v>
      </c>
      <c r="H536" s="163">
        <v>41.962000000000003</v>
      </c>
      <c r="L536" s="160"/>
      <c r="M536" s="164"/>
      <c r="T536" s="165"/>
      <c r="AT536" s="43" t="s">
        <v>327</v>
      </c>
      <c r="AU536" s="43" t="s">
        <v>86</v>
      </c>
      <c r="AV536" s="12" t="s">
        <v>86</v>
      </c>
      <c r="AW536" s="12" t="s">
        <v>33</v>
      </c>
      <c r="AX536" s="12" t="s">
        <v>77</v>
      </c>
      <c r="AY536" s="43" t="s">
        <v>304</v>
      </c>
    </row>
    <row r="537" spans="2:65" s="12" customFormat="1" x14ac:dyDescent="0.2">
      <c r="B537" s="160"/>
      <c r="D537" s="161" t="s">
        <v>327</v>
      </c>
      <c r="E537" s="43" t="s">
        <v>1</v>
      </c>
      <c r="F537" s="162" t="s">
        <v>914</v>
      </c>
      <c r="H537" s="163">
        <v>33.119999999999997</v>
      </c>
      <c r="L537" s="160"/>
      <c r="M537" s="164"/>
      <c r="T537" s="165"/>
      <c r="AT537" s="43" t="s">
        <v>327</v>
      </c>
      <c r="AU537" s="43" t="s">
        <v>86</v>
      </c>
      <c r="AV537" s="12" t="s">
        <v>86</v>
      </c>
      <c r="AW537" s="12" t="s">
        <v>33</v>
      </c>
      <c r="AX537" s="12" t="s">
        <v>77</v>
      </c>
      <c r="AY537" s="43" t="s">
        <v>304</v>
      </c>
    </row>
    <row r="538" spans="2:65" s="12" customFormat="1" x14ac:dyDescent="0.2">
      <c r="B538" s="160"/>
      <c r="D538" s="161" t="s">
        <v>327</v>
      </c>
      <c r="E538" s="43" t="s">
        <v>1</v>
      </c>
      <c r="F538" s="162" t="s">
        <v>915</v>
      </c>
      <c r="H538" s="163">
        <v>22.08</v>
      </c>
      <c r="L538" s="160"/>
      <c r="M538" s="164"/>
      <c r="T538" s="165"/>
      <c r="AT538" s="43" t="s">
        <v>327</v>
      </c>
      <c r="AU538" s="43" t="s">
        <v>86</v>
      </c>
      <c r="AV538" s="12" t="s">
        <v>86</v>
      </c>
      <c r="AW538" s="12" t="s">
        <v>33</v>
      </c>
      <c r="AX538" s="12" t="s">
        <v>77</v>
      </c>
      <c r="AY538" s="43" t="s">
        <v>304</v>
      </c>
    </row>
    <row r="539" spans="2:65" s="12" customFormat="1" x14ac:dyDescent="0.2">
      <c r="B539" s="160"/>
      <c r="D539" s="161" t="s">
        <v>327</v>
      </c>
      <c r="E539" s="43" t="s">
        <v>1</v>
      </c>
      <c r="F539" s="162" t="s">
        <v>916</v>
      </c>
      <c r="H539" s="163">
        <v>18.239999999999998</v>
      </c>
      <c r="L539" s="160"/>
      <c r="M539" s="164"/>
      <c r="T539" s="165"/>
      <c r="AT539" s="43" t="s">
        <v>327</v>
      </c>
      <c r="AU539" s="43" t="s">
        <v>86</v>
      </c>
      <c r="AV539" s="12" t="s">
        <v>86</v>
      </c>
      <c r="AW539" s="12" t="s">
        <v>33</v>
      </c>
      <c r="AX539" s="12" t="s">
        <v>77</v>
      </c>
      <c r="AY539" s="43" t="s">
        <v>304</v>
      </c>
    </row>
    <row r="540" spans="2:65" s="12" customFormat="1" x14ac:dyDescent="0.2">
      <c r="B540" s="160"/>
      <c r="D540" s="161" t="s">
        <v>327</v>
      </c>
      <c r="E540" s="43" t="s">
        <v>1</v>
      </c>
      <c r="F540" s="162" t="s">
        <v>917</v>
      </c>
      <c r="H540" s="163">
        <v>12.54</v>
      </c>
      <c r="L540" s="160"/>
      <c r="M540" s="164"/>
      <c r="T540" s="165"/>
      <c r="AT540" s="43" t="s">
        <v>327</v>
      </c>
      <c r="AU540" s="43" t="s">
        <v>86</v>
      </c>
      <c r="AV540" s="12" t="s">
        <v>86</v>
      </c>
      <c r="AW540" s="12" t="s">
        <v>33</v>
      </c>
      <c r="AX540" s="12" t="s">
        <v>77</v>
      </c>
      <c r="AY540" s="43" t="s">
        <v>304</v>
      </c>
    </row>
    <row r="541" spans="2:65" s="12" customFormat="1" x14ac:dyDescent="0.2">
      <c r="B541" s="160"/>
      <c r="D541" s="161" t="s">
        <v>327</v>
      </c>
      <c r="E541" s="43" t="s">
        <v>1</v>
      </c>
      <c r="F541" s="162" t="s">
        <v>918</v>
      </c>
      <c r="H541" s="163">
        <v>14.97</v>
      </c>
      <c r="L541" s="160"/>
      <c r="M541" s="164"/>
      <c r="T541" s="165"/>
      <c r="AT541" s="43" t="s">
        <v>327</v>
      </c>
      <c r="AU541" s="43" t="s">
        <v>86</v>
      </c>
      <c r="AV541" s="12" t="s">
        <v>86</v>
      </c>
      <c r="AW541" s="12" t="s">
        <v>33</v>
      </c>
      <c r="AX541" s="12" t="s">
        <v>77</v>
      </c>
      <c r="AY541" s="43" t="s">
        <v>304</v>
      </c>
    </row>
    <row r="542" spans="2:65" s="12" customFormat="1" x14ac:dyDescent="0.2">
      <c r="B542" s="160"/>
      <c r="D542" s="161" t="s">
        <v>327</v>
      </c>
      <c r="E542" s="43" t="s">
        <v>1</v>
      </c>
      <c r="F542" s="162" t="s">
        <v>919</v>
      </c>
      <c r="H542" s="163">
        <v>35.174999999999997</v>
      </c>
      <c r="L542" s="160"/>
      <c r="M542" s="164"/>
      <c r="T542" s="165"/>
      <c r="AT542" s="43" t="s">
        <v>327</v>
      </c>
      <c r="AU542" s="43" t="s">
        <v>86</v>
      </c>
      <c r="AV542" s="12" t="s">
        <v>86</v>
      </c>
      <c r="AW542" s="12" t="s">
        <v>33</v>
      </c>
      <c r="AX542" s="12" t="s">
        <v>77</v>
      </c>
      <c r="AY542" s="43" t="s">
        <v>304</v>
      </c>
    </row>
    <row r="543" spans="2:65" s="12" customFormat="1" x14ac:dyDescent="0.2">
      <c r="B543" s="160"/>
      <c r="D543" s="161" t="s">
        <v>327</v>
      </c>
      <c r="E543" s="43" t="s">
        <v>1</v>
      </c>
      <c r="F543" s="162" t="s">
        <v>920</v>
      </c>
      <c r="H543" s="163">
        <v>18.863</v>
      </c>
      <c r="L543" s="160"/>
      <c r="M543" s="164"/>
      <c r="T543" s="165"/>
      <c r="AT543" s="43" t="s">
        <v>327</v>
      </c>
      <c r="AU543" s="43" t="s">
        <v>86</v>
      </c>
      <c r="AV543" s="12" t="s">
        <v>86</v>
      </c>
      <c r="AW543" s="12" t="s">
        <v>33</v>
      </c>
      <c r="AX543" s="12" t="s">
        <v>77</v>
      </c>
      <c r="AY543" s="43" t="s">
        <v>304</v>
      </c>
    </row>
    <row r="544" spans="2:65" s="13" customFormat="1" x14ac:dyDescent="0.2">
      <c r="B544" s="166"/>
      <c r="D544" s="161" t="s">
        <v>327</v>
      </c>
      <c r="E544" s="44" t="s">
        <v>201</v>
      </c>
      <c r="F544" s="167" t="s">
        <v>921</v>
      </c>
      <c r="H544" s="168">
        <v>529.76900000000001</v>
      </c>
      <c r="L544" s="166"/>
      <c r="M544" s="169"/>
      <c r="T544" s="170"/>
      <c r="AT544" s="44" t="s">
        <v>327</v>
      </c>
      <c r="AU544" s="44" t="s">
        <v>86</v>
      </c>
      <c r="AV544" s="13" t="s">
        <v>315</v>
      </c>
      <c r="AW544" s="13" t="s">
        <v>33</v>
      </c>
      <c r="AX544" s="13" t="s">
        <v>8</v>
      </c>
      <c r="AY544" s="44" t="s">
        <v>304</v>
      </c>
    </row>
    <row r="545" spans="2:65" s="1" customFormat="1" ht="21.75" customHeight="1" x14ac:dyDescent="0.2">
      <c r="B545" s="24"/>
      <c r="C545" s="150" t="s">
        <v>922</v>
      </c>
      <c r="D545" s="150" t="s">
        <v>306</v>
      </c>
      <c r="E545" s="151" t="s">
        <v>923</v>
      </c>
      <c r="F545" s="152" t="s">
        <v>924</v>
      </c>
      <c r="G545" s="153" t="s">
        <v>325</v>
      </c>
      <c r="H545" s="154">
        <v>108.547</v>
      </c>
      <c r="I545" s="40"/>
      <c r="J545" s="155">
        <f>ROUND(I545*H545,0)</f>
        <v>0</v>
      </c>
      <c r="K545" s="152" t="s">
        <v>310</v>
      </c>
      <c r="L545" s="24"/>
      <c r="M545" s="156" t="s">
        <v>1</v>
      </c>
      <c r="N545" s="157" t="s">
        <v>42</v>
      </c>
      <c r="P545" s="158">
        <f>O545*H545</f>
        <v>0</v>
      </c>
      <c r="Q545" s="158">
        <v>3.0000000000000001E-3</v>
      </c>
      <c r="R545" s="158">
        <f>Q545*H545</f>
        <v>0.32564100000000001</v>
      </c>
      <c r="S545" s="158">
        <v>0</v>
      </c>
      <c r="T545" s="159">
        <f>S545*H545</f>
        <v>0</v>
      </c>
      <c r="AR545" s="41" t="s">
        <v>108</v>
      </c>
      <c r="AT545" s="41" t="s">
        <v>306</v>
      </c>
      <c r="AU545" s="41" t="s">
        <v>86</v>
      </c>
      <c r="AY545" s="17" t="s">
        <v>304</v>
      </c>
      <c r="BE545" s="42">
        <f>IF(N545="základní",J545,0)</f>
        <v>0</v>
      </c>
      <c r="BF545" s="42">
        <f>IF(N545="snížená",J545,0)</f>
        <v>0</v>
      </c>
      <c r="BG545" s="42">
        <f>IF(N545="zákl. přenesená",J545,0)</f>
        <v>0</v>
      </c>
      <c r="BH545" s="42">
        <f>IF(N545="sníž. přenesená",J545,0)</f>
        <v>0</v>
      </c>
      <c r="BI545" s="42">
        <f>IF(N545="nulová",J545,0)</f>
        <v>0</v>
      </c>
      <c r="BJ545" s="17" t="s">
        <v>8</v>
      </c>
      <c r="BK545" s="42">
        <f>ROUND(I545*H545,0)</f>
        <v>0</v>
      </c>
      <c r="BL545" s="17" t="s">
        <v>108</v>
      </c>
      <c r="BM545" s="41" t="s">
        <v>925</v>
      </c>
    </row>
    <row r="546" spans="2:65" s="12" customFormat="1" x14ac:dyDescent="0.2">
      <c r="B546" s="160"/>
      <c r="D546" s="161" t="s">
        <v>327</v>
      </c>
      <c r="E546" s="43" t="s">
        <v>1</v>
      </c>
      <c r="F546" s="162" t="s">
        <v>913</v>
      </c>
      <c r="H546" s="163">
        <v>41.962000000000003</v>
      </c>
      <c r="L546" s="160"/>
      <c r="M546" s="164"/>
      <c r="T546" s="165"/>
      <c r="AT546" s="43" t="s">
        <v>327</v>
      </c>
      <c r="AU546" s="43" t="s">
        <v>86</v>
      </c>
      <c r="AV546" s="12" t="s">
        <v>86</v>
      </c>
      <c r="AW546" s="12" t="s">
        <v>33</v>
      </c>
      <c r="AX546" s="12" t="s">
        <v>77</v>
      </c>
      <c r="AY546" s="43" t="s">
        <v>304</v>
      </c>
    </row>
    <row r="547" spans="2:65" s="12" customFormat="1" x14ac:dyDescent="0.2">
      <c r="B547" s="160"/>
      <c r="D547" s="161" t="s">
        <v>327</v>
      </c>
      <c r="E547" s="43" t="s">
        <v>1</v>
      </c>
      <c r="F547" s="162" t="s">
        <v>914</v>
      </c>
      <c r="H547" s="163">
        <v>33.119999999999997</v>
      </c>
      <c r="L547" s="160"/>
      <c r="M547" s="164"/>
      <c r="T547" s="165"/>
      <c r="AT547" s="43" t="s">
        <v>327</v>
      </c>
      <c r="AU547" s="43" t="s">
        <v>86</v>
      </c>
      <c r="AV547" s="12" t="s">
        <v>86</v>
      </c>
      <c r="AW547" s="12" t="s">
        <v>33</v>
      </c>
      <c r="AX547" s="12" t="s">
        <v>77</v>
      </c>
      <c r="AY547" s="43" t="s">
        <v>304</v>
      </c>
    </row>
    <row r="548" spans="2:65" s="12" customFormat="1" x14ac:dyDescent="0.2">
      <c r="B548" s="160"/>
      <c r="D548" s="161" t="s">
        <v>327</v>
      </c>
      <c r="E548" s="43" t="s">
        <v>1</v>
      </c>
      <c r="F548" s="162" t="s">
        <v>926</v>
      </c>
      <c r="H548" s="163">
        <v>7.36</v>
      </c>
      <c r="L548" s="160"/>
      <c r="M548" s="164"/>
      <c r="T548" s="165"/>
      <c r="AT548" s="43" t="s">
        <v>327</v>
      </c>
      <c r="AU548" s="43" t="s">
        <v>86</v>
      </c>
      <c r="AV548" s="12" t="s">
        <v>86</v>
      </c>
      <c r="AW548" s="12" t="s">
        <v>33</v>
      </c>
      <c r="AX548" s="12" t="s">
        <v>77</v>
      </c>
      <c r="AY548" s="43" t="s">
        <v>304</v>
      </c>
    </row>
    <row r="549" spans="2:65" s="12" customFormat="1" x14ac:dyDescent="0.2">
      <c r="B549" s="160"/>
      <c r="D549" s="161" t="s">
        <v>327</v>
      </c>
      <c r="E549" s="43" t="s">
        <v>1</v>
      </c>
      <c r="F549" s="162" t="s">
        <v>927</v>
      </c>
      <c r="H549" s="163">
        <v>6.08</v>
      </c>
      <c r="L549" s="160"/>
      <c r="M549" s="164"/>
      <c r="T549" s="165"/>
      <c r="AT549" s="43" t="s">
        <v>327</v>
      </c>
      <c r="AU549" s="43" t="s">
        <v>86</v>
      </c>
      <c r="AV549" s="12" t="s">
        <v>86</v>
      </c>
      <c r="AW549" s="12" t="s">
        <v>33</v>
      </c>
      <c r="AX549" s="12" t="s">
        <v>77</v>
      </c>
      <c r="AY549" s="43" t="s">
        <v>304</v>
      </c>
    </row>
    <row r="550" spans="2:65" s="12" customFormat="1" x14ac:dyDescent="0.2">
      <c r="B550" s="160"/>
      <c r="D550" s="161" t="s">
        <v>327</v>
      </c>
      <c r="E550" s="43" t="s">
        <v>1</v>
      </c>
      <c r="F550" s="162" t="s">
        <v>917</v>
      </c>
      <c r="H550" s="163">
        <v>12.54</v>
      </c>
      <c r="L550" s="160"/>
      <c r="M550" s="164"/>
      <c r="T550" s="165"/>
      <c r="AT550" s="43" t="s">
        <v>327</v>
      </c>
      <c r="AU550" s="43" t="s">
        <v>86</v>
      </c>
      <c r="AV550" s="12" t="s">
        <v>86</v>
      </c>
      <c r="AW550" s="12" t="s">
        <v>33</v>
      </c>
      <c r="AX550" s="12" t="s">
        <v>77</v>
      </c>
      <c r="AY550" s="43" t="s">
        <v>304</v>
      </c>
    </row>
    <row r="551" spans="2:65" s="12" customFormat="1" x14ac:dyDescent="0.2">
      <c r="B551" s="160"/>
      <c r="D551" s="161" t="s">
        <v>327</v>
      </c>
      <c r="E551" s="43" t="s">
        <v>1</v>
      </c>
      <c r="F551" s="162" t="s">
        <v>928</v>
      </c>
      <c r="H551" s="163">
        <v>7.4850000000000003</v>
      </c>
      <c r="L551" s="160"/>
      <c r="M551" s="164"/>
      <c r="T551" s="165"/>
      <c r="AT551" s="43" t="s">
        <v>327</v>
      </c>
      <c r="AU551" s="43" t="s">
        <v>86</v>
      </c>
      <c r="AV551" s="12" t="s">
        <v>86</v>
      </c>
      <c r="AW551" s="12" t="s">
        <v>33</v>
      </c>
      <c r="AX551" s="12" t="s">
        <v>77</v>
      </c>
      <c r="AY551" s="43" t="s">
        <v>304</v>
      </c>
    </row>
    <row r="552" spans="2:65" s="13" customFormat="1" x14ac:dyDescent="0.2">
      <c r="B552" s="166"/>
      <c r="D552" s="161" t="s">
        <v>327</v>
      </c>
      <c r="E552" s="44" t="s">
        <v>1</v>
      </c>
      <c r="F552" s="167" t="s">
        <v>335</v>
      </c>
      <c r="H552" s="168">
        <v>108.547</v>
      </c>
      <c r="L552" s="166"/>
      <c r="M552" s="169"/>
      <c r="T552" s="170"/>
      <c r="AT552" s="44" t="s">
        <v>327</v>
      </c>
      <c r="AU552" s="44" t="s">
        <v>86</v>
      </c>
      <c r="AV552" s="13" t="s">
        <v>315</v>
      </c>
      <c r="AW552" s="13" t="s">
        <v>33</v>
      </c>
      <c r="AX552" s="13" t="s">
        <v>8</v>
      </c>
      <c r="AY552" s="44" t="s">
        <v>304</v>
      </c>
    </row>
    <row r="553" spans="2:65" s="1" customFormat="1" ht="24.2" customHeight="1" x14ac:dyDescent="0.2">
      <c r="B553" s="24"/>
      <c r="C553" s="150" t="s">
        <v>929</v>
      </c>
      <c r="D553" s="150" t="s">
        <v>306</v>
      </c>
      <c r="E553" s="151" t="s">
        <v>930</v>
      </c>
      <c r="F553" s="152" t="s">
        <v>931</v>
      </c>
      <c r="G553" s="153" t="s">
        <v>325</v>
      </c>
      <c r="H553" s="154">
        <v>9.8000000000000007</v>
      </c>
      <c r="I553" s="40"/>
      <c r="J553" s="155">
        <f>ROUND(I553*H553,0)</f>
        <v>0</v>
      </c>
      <c r="K553" s="152" t="s">
        <v>310</v>
      </c>
      <c r="L553" s="24"/>
      <c r="M553" s="156" t="s">
        <v>1</v>
      </c>
      <c r="N553" s="157" t="s">
        <v>42</v>
      </c>
      <c r="P553" s="158">
        <f>O553*H553</f>
        <v>0</v>
      </c>
      <c r="Q553" s="158">
        <v>1.8380000000000001E-2</v>
      </c>
      <c r="R553" s="158">
        <f>Q553*H553</f>
        <v>0.18012400000000001</v>
      </c>
      <c r="S553" s="158">
        <v>0</v>
      </c>
      <c r="T553" s="159">
        <f>S553*H553</f>
        <v>0</v>
      </c>
      <c r="AR553" s="41" t="s">
        <v>108</v>
      </c>
      <c r="AT553" s="41" t="s">
        <v>306</v>
      </c>
      <c r="AU553" s="41" t="s">
        <v>86</v>
      </c>
      <c r="AY553" s="17" t="s">
        <v>304</v>
      </c>
      <c r="BE553" s="42">
        <f>IF(N553="základní",J553,0)</f>
        <v>0</v>
      </c>
      <c r="BF553" s="42">
        <f>IF(N553="snížená",J553,0)</f>
        <v>0</v>
      </c>
      <c r="BG553" s="42">
        <f>IF(N553="zákl. přenesená",J553,0)</f>
        <v>0</v>
      </c>
      <c r="BH553" s="42">
        <f>IF(N553="sníž. přenesená",J553,0)</f>
        <v>0</v>
      </c>
      <c r="BI553" s="42">
        <f>IF(N553="nulová",J553,0)</f>
        <v>0</v>
      </c>
      <c r="BJ553" s="17" t="s">
        <v>8</v>
      </c>
      <c r="BK553" s="42">
        <f>ROUND(I553*H553,0)</f>
        <v>0</v>
      </c>
      <c r="BL553" s="17" t="s">
        <v>108</v>
      </c>
      <c r="BM553" s="41" t="s">
        <v>932</v>
      </c>
    </row>
    <row r="554" spans="2:65" s="12" customFormat="1" x14ac:dyDescent="0.2">
      <c r="B554" s="160"/>
      <c r="D554" s="161" t="s">
        <v>327</v>
      </c>
      <c r="E554" s="43" t="s">
        <v>1</v>
      </c>
      <c r="F554" s="162" t="s">
        <v>163</v>
      </c>
      <c r="H554" s="163">
        <v>9.8000000000000007</v>
      </c>
      <c r="L554" s="160"/>
      <c r="M554" s="164"/>
      <c r="T554" s="165"/>
      <c r="AT554" s="43" t="s">
        <v>327</v>
      </c>
      <c r="AU554" s="43" t="s">
        <v>86</v>
      </c>
      <c r="AV554" s="12" t="s">
        <v>86</v>
      </c>
      <c r="AW554" s="12" t="s">
        <v>33</v>
      </c>
      <c r="AX554" s="12" t="s">
        <v>8</v>
      </c>
      <c r="AY554" s="43" t="s">
        <v>304</v>
      </c>
    </row>
    <row r="555" spans="2:65" s="1" customFormat="1" ht="24.2" customHeight="1" x14ac:dyDescent="0.2">
      <c r="B555" s="24"/>
      <c r="C555" s="150" t="s">
        <v>933</v>
      </c>
      <c r="D555" s="150" t="s">
        <v>306</v>
      </c>
      <c r="E555" s="151" t="s">
        <v>934</v>
      </c>
      <c r="F555" s="152" t="s">
        <v>935</v>
      </c>
      <c r="G555" s="153" t="s">
        <v>325</v>
      </c>
      <c r="H555" s="154">
        <v>9.8000000000000007</v>
      </c>
      <c r="I555" s="40"/>
      <c r="J555" s="155">
        <f>ROUND(I555*H555,0)</f>
        <v>0</v>
      </c>
      <c r="K555" s="152" t="s">
        <v>310</v>
      </c>
      <c r="L555" s="24"/>
      <c r="M555" s="156" t="s">
        <v>1</v>
      </c>
      <c r="N555" s="157" t="s">
        <v>42</v>
      </c>
      <c r="P555" s="158">
        <f>O555*H555</f>
        <v>0</v>
      </c>
      <c r="Q555" s="158">
        <v>7.9000000000000008E-3</v>
      </c>
      <c r="R555" s="158">
        <f>Q555*H555</f>
        <v>7.7420000000000017E-2</v>
      </c>
      <c r="S555" s="158">
        <v>0</v>
      </c>
      <c r="T555" s="159">
        <f>S555*H555</f>
        <v>0</v>
      </c>
      <c r="AR555" s="41" t="s">
        <v>108</v>
      </c>
      <c r="AT555" s="41" t="s">
        <v>306</v>
      </c>
      <c r="AU555" s="41" t="s">
        <v>86</v>
      </c>
      <c r="AY555" s="17" t="s">
        <v>304</v>
      </c>
      <c r="BE555" s="42">
        <f>IF(N555="základní",J555,0)</f>
        <v>0</v>
      </c>
      <c r="BF555" s="42">
        <f>IF(N555="snížená",J555,0)</f>
        <v>0</v>
      </c>
      <c r="BG555" s="42">
        <f>IF(N555="zákl. přenesená",J555,0)</f>
        <v>0</v>
      </c>
      <c r="BH555" s="42">
        <f>IF(N555="sníž. přenesená",J555,0)</f>
        <v>0</v>
      </c>
      <c r="BI555" s="42">
        <f>IF(N555="nulová",J555,0)</f>
        <v>0</v>
      </c>
      <c r="BJ555" s="17" t="s">
        <v>8</v>
      </c>
      <c r="BK555" s="42">
        <f>ROUND(I555*H555,0)</f>
        <v>0</v>
      </c>
      <c r="BL555" s="17" t="s">
        <v>108</v>
      </c>
      <c r="BM555" s="41" t="s">
        <v>936</v>
      </c>
    </row>
    <row r="556" spans="2:65" s="12" customFormat="1" x14ac:dyDescent="0.2">
      <c r="B556" s="160"/>
      <c r="D556" s="161" t="s">
        <v>327</v>
      </c>
      <c r="E556" s="43" t="s">
        <v>1</v>
      </c>
      <c r="F556" s="162" t="s">
        <v>163</v>
      </c>
      <c r="H556" s="163">
        <v>9.8000000000000007</v>
      </c>
      <c r="L556" s="160"/>
      <c r="M556" s="164"/>
      <c r="T556" s="165"/>
      <c r="AT556" s="43" t="s">
        <v>327</v>
      </c>
      <c r="AU556" s="43" t="s">
        <v>86</v>
      </c>
      <c r="AV556" s="12" t="s">
        <v>86</v>
      </c>
      <c r="AW556" s="12" t="s">
        <v>33</v>
      </c>
      <c r="AX556" s="12" t="s">
        <v>8</v>
      </c>
      <c r="AY556" s="43" t="s">
        <v>304</v>
      </c>
    </row>
    <row r="557" spans="2:65" s="1" customFormat="1" ht="24.2" customHeight="1" x14ac:dyDescent="0.2">
      <c r="B557" s="24"/>
      <c r="C557" s="150" t="s">
        <v>937</v>
      </c>
      <c r="D557" s="150" t="s">
        <v>306</v>
      </c>
      <c r="E557" s="151" t="s">
        <v>938</v>
      </c>
      <c r="F557" s="152" t="s">
        <v>939</v>
      </c>
      <c r="G557" s="153" t="s">
        <v>325</v>
      </c>
      <c r="H557" s="154">
        <v>954.73199999999997</v>
      </c>
      <c r="I557" s="40"/>
      <c r="J557" s="155">
        <f>ROUND(I557*H557,0)</f>
        <v>0</v>
      </c>
      <c r="K557" s="152" t="s">
        <v>310</v>
      </c>
      <c r="L557" s="24"/>
      <c r="M557" s="156" t="s">
        <v>1</v>
      </c>
      <c r="N557" s="157" t="s">
        <v>42</v>
      </c>
      <c r="P557" s="158">
        <f>O557*H557</f>
        <v>0</v>
      </c>
      <c r="Q557" s="158">
        <v>5.1999999999999998E-3</v>
      </c>
      <c r="R557" s="158">
        <f>Q557*H557</f>
        <v>4.9646063999999992</v>
      </c>
      <c r="S557" s="158">
        <v>0</v>
      </c>
      <c r="T557" s="159">
        <f>S557*H557</f>
        <v>0</v>
      </c>
      <c r="AR557" s="41" t="s">
        <v>108</v>
      </c>
      <c r="AT557" s="41" t="s">
        <v>306</v>
      </c>
      <c r="AU557" s="41" t="s">
        <v>86</v>
      </c>
      <c r="AY557" s="17" t="s">
        <v>304</v>
      </c>
      <c r="BE557" s="42">
        <f>IF(N557="základní",J557,0)</f>
        <v>0</v>
      </c>
      <c r="BF557" s="42">
        <f>IF(N557="snížená",J557,0)</f>
        <v>0</v>
      </c>
      <c r="BG557" s="42">
        <f>IF(N557="zákl. přenesená",J557,0)</f>
        <v>0</v>
      </c>
      <c r="BH557" s="42">
        <f>IF(N557="sníž. přenesená",J557,0)</f>
        <v>0</v>
      </c>
      <c r="BI557" s="42">
        <f>IF(N557="nulová",J557,0)</f>
        <v>0</v>
      </c>
      <c r="BJ557" s="17" t="s">
        <v>8</v>
      </c>
      <c r="BK557" s="42">
        <f>ROUND(I557*H557,0)</f>
        <v>0</v>
      </c>
      <c r="BL557" s="17" t="s">
        <v>108</v>
      </c>
      <c r="BM557" s="41" t="s">
        <v>940</v>
      </c>
    </row>
    <row r="558" spans="2:65" s="12" customFormat="1" x14ac:dyDescent="0.2">
      <c r="B558" s="160"/>
      <c r="D558" s="161" t="s">
        <v>327</v>
      </c>
      <c r="E558" s="43" t="s">
        <v>1</v>
      </c>
      <c r="F558" s="162" t="s">
        <v>941</v>
      </c>
      <c r="H558" s="163">
        <v>365.85</v>
      </c>
      <c r="L558" s="160"/>
      <c r="M558" s="164"/>
      <c r="T558" s="165"/>
      <c r="AT558" s="43" t="s">
        <v>327</v>
      </c>
      <c r="AU558" s="43" t="s">
        <v>86</v>
      </c>
      <c r="AV558" s="12" t="s">
        <v>86</v>
      </c>
      <c r="AW558" s="12" t="s">
        <v>33</v>
      </c>
      <c r="AX558" s="12" t="s">
        <v>77</v>
      </c>
      <c r="AY558" s="43" t="s">
        <v>304</v>
      </c>
    </row>
    <row r="559" spans="2:65" s="12" customFormat="1" ht="22.5" x14ac:dyDescent="0.2">
      <c r="B559" s="160"/>
      <c r="D559" s="161" t="s">
        <v>327</v>
      </c>
      <c r="E559" s="43" t="s">
        <v>1</v>
      </c>
      <c r="F559" s="162" t="s">
        <v>942</v>
      </c>
      <c r="H559" s="163">
        <v>211.06899999999999</v>
      </c>
      <c r="L559" s="160"/>
      <c r="M559" s="164"/>
      <c r="T559" s="165"/>
      <c r="AT559" s="43" t="s">
        <v>327</v>
      </c>
      <c r="AU559" s="43" t="s">
        <v>86</v>
      </c>
      <c r="AV559" s="12" t="s">
        <v>86</v>
      </c>
      <c r="AW559" s="12" t="s">
        <v>33</v>
      </c>
      <c r="AX559" s="12" t="s">
        <v>77</v>
      </c>
      <c r="AY559" s="43" t="s">
        <v>304</v>
      </c>
    </row>
    <row r="560" spans="2:65" s="12" customFormat="1" x14ac:dyDescent="0.2">
      <c r="B560" s="160"/>
      <c r="D560" s="161" t="s">
        <v>327</v>
      </c>
      <c r="E560" s="43" t="s">
        <v>1</v>
      </c>
      <c r="F560" s="162" t="s">
        <v>911</v>
      </c>
      <c r="H560" s="163">
        <v>18.75</v>
      </c>
      <c r="L560" s="160"/>
      <c r="M560" s="164"/>
      <c r="T560" s="165"/>
      <c r="AT560" s="43" t="s">
        <v>327</v>
      </c>
      <c r="AU560" s="43" t="s">
        <v>86</v>
      </c>
      <c r="AV560" s="12" t="s">
        <v>86</v>
      </c>
      <c r="AW560" s="12" t="s">
        <v>33</v>
      </c>
      <c r="AX560" s="12" t="s">
        <v>77</v>
      </c>
      <c r="AY560" s="43" t="s">
        <v>304</v>
      </c>
    </row>
    <row r="561" spans="2:65" s="12" customFormat="1" ht="22.5" x14ac:dyDescent="0.2">
      <c r="B561" s="160"/>
      <c r="D561" s="161" t="s">
        <v>327</v>
      </c>
      <c r="E561" s="43" t="s">
        <v>1</v>
      </c>
      <c r="F561" s="162" t="s">
        <v>943</v>
      </c>
      <c r="H561" s="163">
        <v>136.875</v>
      </c>
      <c r="L561" s="160"/>
      <c r="M561" s="164"/>
      <c r="T561" s="165"/>
      <c r="AT561" s="43" t="s">
        <v>327</v>
      </c>
      <c r="AU561" s="43" t="s">
        <v>86</v>
      </c>
      <c r="AV561" s="12" t="s">
        <v>86</v>
      </c>
      <c r="AW561" s="12" t="s">
        <v>33</v>
      </c>
      <c r="AX561" s="12" t="s">
        <v>77</v>
      </c>
      <c r="AY561" s="43" t="s">
        <v>304</v>
      </c>
    </row>
    <row r="562" spans="2:65" s="12" customFormat="1" x14ac:dyDescent="0.2">
      <c r="B562" s="160"/>
      <c r="D562" s="161" t="s">
        <v>327</v>
      </c>
      <c r="E562" s="43" t="s">
        <v>1</v>
      </c>
      <c r="F562" s="162" t="s">
        <v>944</v>
      </c>
      <c r="H562" s="163">
        <v>41.962000000000003</v>
      </c>
      <c r="L562" s="160"/>
      <c r="M562" s="164"/>
      <c r="T562" s="165"/>
      <c r="AT562" s="43" t="s">
        <v>327</v>
      </c>
      <c r="AU562" s="43" t="s">
        <v>86</v>
      </c>
      <c r="AV562" s="12" t="s">
        <v>86</v>
      </c>
      <c r="AW562" s="12" t="s">
        <v>33</v>
      </c>
      <c r="AX562" s="12" t="s">
        <v>77</v>
      </c>
      <c r="AY562" s="43" t="s">
        <v>304</v>
      </c>
    </row>
    <row r="563" spans="2:65" s="12" customFormat="1" x14ac:dyDescent="0.2">
      <c r="B563" s="160"/>
      <c r="D563" s="161" t="s">
        <v>327</v>
      </c>
      <c r="E563" s="43" t="s">
        <v>1</v>
      </c>
      <c r="F563" s="162" t="s">
        <v>945</v>
      </c>
      <c r="H563" s="163">
        <v>41.4</v>
      </c>
      <c r="L563" s="160"/>
      <c r="M563" s="164"/>
      <c r="T563" s="165"/>
      <c r="AT563" s="43" t="s">
        <v>327</v>
      </c>
      <c r="AU563" s="43" t="s">
        <v>86</v>
      </c>
      <c r="AV563" s="12" t="s">
        <v>86</v>
      </c>
      <c r="AW563" s="12" t="s">
        <v>33</v>
      </c>
      <c r="AX563" s="12" t="s">
        <v>77</v>
      </c>
      <c r="AY563" s="43" t="s">
        <v>304</v>
      </c>
    </row>
    <row r="564" spans="2:65" s="12" customFormat="1" x14ac:dyDescent="0.2">
      <c r="B564" s="160"/>
      <c r="D564" s="161" t="s">
        <v>327</v>
      </c>
      <c r="E564" s="43" t="s">
        <v>1</v>
      </c>
      <c r="F564" s="162" t="s">
        <v>946</v>
      </c>
      <c r="H564" s="163">
        <v>27.6</v>
      </c>
      <c r="L564" s="160"/>
      <c r="M564" s="164"/>
      <c r="T564" s="165"/>
      <c r="AT564" s="43" t="s">
        <v>327</v>
      </c>
      <c r="AU564" s="43" t="s">
        <v>86</v>
      </c>
      <c r="AV564" s="12" t="s">
        <v>86</v>
      </c>
      <c r="AW564" s="12" t="s">
        <v>33</v>
      </c>
      <c r="AX564" s="12" t="s">
        <v>77</v>
      </c>
      <c r="AY564" s="43" t="s">
        <v>304</v>
      </c>
    </row>
    <row r="565" spans="2:65" s="12" customFormat="1" x14ac:dyDescent="0.2">
      <c r="B565" s="160"/>
      <c r="D565" s="161" t="s">
        <v>327</v>
      </c>
      <c r="E565" s="43" t="s">
        <v>1</v>
      </c>
      <c r="F565" s="162" t="s">
        <v>947</v>
      </c>
      <c r="H565" s="163">
        <v>22.8</v>
      </c>
      <c r="L565" s="160"/>
      <c r="M565" s="164"/>
      <c r="T565" s="165"/>
      <c r="AT565" s="43" t="s">
        <v>327</v>
      </c>
      <c r="AU565" s="43" t="s">
        <v>86</v>
      </c>
      <c r="AV565" s="12" t="s">
        <v>86</v>
      </c>
      <c r="AW565" s="12" t="s">
        <v>33</v>
      </c>
      <c r="AX565" s="12" t="s">
        <v>77</v>
      </c>
      <c r="AY565" s="43" t="s">
        <v>304</v>
      </c>
    </row>
    <row r="566" spans="2:65" s="12" customFormat="1" x14ac:dyDescent="0.2">
      <c r="B566" s="160"/>
      <c r="D566" s="161" t="s">
        <v>327</v>
      </c>
      <c r="E566" s="43" t="s">
        <v>1</v>
      </c>
      <c r="F566" s="162" t="s">
        <v>948</v>
      </c>
      <c r="H566" s="163">
        <v>15.675000000000001</v>
      </c>
      <c r="L566" s="160"/>
      <c r="M566" s="164"/>
      <c r="T566" s="165"/>
      <c r="AT566" s="43" t="s">
        <v>327</v>
      </c>
      <c r="AU566" s="43" t="s">
        <v>86</v>
      </c>
      <c r="AV566" s="12" t="s">
        <v>86</v>
      </c>
      <c r="AW566" s="12" t="s">
        <v>33</v>
      </c>
      <c r="AX566" s="12" t="s">
        <v>77</v>
      </c>
      <c r="AY566" s="43" t="s">
        <v>304</v>
      </c>
    </row>
    <row r="567" spans="2:65" s="12" customFormat="1" x14ac:dyDescent="0.2">
      <c r="B567" s="160"/>
      <c r="D567" s="161" t="s">
        <v>327</v>
      </c>
      <c r="E567" s="43" t="s">
        <v>1</v>
      </c>
      <c r="F567" s="162" t="s">
        <v>949</v>
      </c>
      <c r="H567" s="163">
        <v>18.713000000000001</v>
      </c>
      <c r="L567" s="160"/>
      <c r="M567" s="164"/>
      <c r="T567" s="165"/>
      <c r="AT567" s="43" t="s">
        <v>327</v>
      </c>
      <c r="AU567" s="43" t="s">
        <v>86</v>
      </c>
      <c r="AV567" s="12" t="s">
        <v>86</v>
      </c>
      <c r="AW567" s="12" t="s">
        <v>33</v>
      </c>
      <c r="AX567" s="12" t="s">
        <v>77</v>
      </c>
      <c r="AY567" s="43" t="s">
        <v>304</v>
      </c>
    </row>
    <row r="568" spans="2:65" s="12" customFormat="1" x14ac:dyDescent="0.2">
      <c r="B568" s="160"/>
      <c r="D568" s="161" t="s">
        <v>327</v>
      </c>
      <c r="E568" s="43" t="s">
        <v>1</v>
      </c>
      <c r="F568" s="162" t="s">
        <v>919</v>
      </c>
      <c r="H568" s="163">
        <v>35.174999999999997</v>
      </c>
      <c r="L568" s="160"/>
      <c r="M568" s="164"/>
      <c r="T568" s="165"/>
      <c r="AT568" s="43" t="s">
        <v>327</v>
      </c>
      <c r="AU568" s="43" t="s">
        <v>86</v>
      </c>
      <c r="AV568" s="12" t="s">
        <v>86</v>
      </c>
      <c r="AW568" s="12" t="s">
        <v>33</v>
      </c>
      <c r="AX568" s="12" t="s">
        <v>77</v>
      </c>
      <c r="AY568" s="43" t="s">
        <v>304</v>
      </c>
    </row>
    <row r="569" spans="2:65" s="12" customFormat="1" x14ac:dyDescent="0.2">
      <c r="B569" s="160"/>
      <c r="D569" s="161" t="s">
        <v>327</v>
      </c>
      <c r="E569" s="43" t="s">
        <v>1</v>
      </c>
      <c r="F569" s="162" t="s">
        <v>920</v>
      </c>
      <c r="H569" s="163">
        <v>18.863</v>
      </c>
      <c r="L569" s="160"/>
      <c r="M569" s="164"/>
      <c r="T569" s="165"/>
      <c r="AT569" s="43" t="s">
        <v>327</v>
      </c>
      <c r="AU569" s="43" t="s">
        <v>86</v>
      </c>
      <c r="AV569" s="12" t="s">
        <v>86</v>
      </c>
      <c r="AW569" s="12" t="s">
        <v>33</v>
      </c>
      <c r="AX569" s="12" t="s">
        <v>77</v>
      </c>
      <c r="AY569" s="43" t="s">
        <v>304</v>
      </c>
    </row>
    <row r="570" spans="2:65" s="13" customFormat="1" x14ac:dyDescent="0.2">
      <c r="B570" s="166"/>
      <c r="D570" s="161" t="s">
        <v>327</v>
      </c>
      <c r="E570" s="44" t="s">
        <v>133</v>
      </c>
      <c r="F570" s="167" t="s">
        <v>921</v>
      </c>
      <c r="H570" s="168">
        <v>954.73199999999997</v>
      </c>
      <c r="L570" s="166"/>
      <c r="M570" s="169"/>
      <c r="T570" s="170"/>
      <c r="AT570" s="44" t="s">
        <v>327</v>
      </c>
      <c r="AU570" s="44" t="s">
        <v>86</v>
      </c>
      <c r="AV570" s="13" t="s">
        <v>315</v>
      </c>
      <c r="AW570" s="13" t="s">
        <v>33</v>
      </c>
      <c r="AX570" s="13" t="s">
        <v>8</v>
      </c>
      <c r="AY570" s="44" t="s">
        <v>304</v>
      </c>
    </row>
    <row r="571" spans="2:65" s="1" customFormat="1" ht="16.5" customHeight="1" x14ac:dyDescent="0.2">
      <c r="B571" s="24"/>
      <c r="C571" s="150" t="s">
        <v>950</v>
      </c>
      <c r="D571" s="150" t="s">
        <v>306</v>
      </c>
      <c r="E571" s="151" t="s">
        <v>951</v>
      </c>
      <c r="F571" s="152" t="s">
        <v>952</v>
      </c>
      <c r="G571" s="153" t="s">
        <v>325</v>
      </c>
      <c r="H571" s="154">
        <v>71.709000000000003</v>
      </c>
      <c r="I571" s="40"/>
      <c r="J571" s="155">
        <f>ROUND(I571*H571,0)</f>
        <v>0</v>
      </c>
      <c r="K571" s="152" t="s">
        <v>310</v>
      </c>
      <c r="L571" s="24"/>
      <c r="M571" s="156" t="s">
        <v>1</v>
      </c>
      <c r="N571" s="157" t="s">
        <v>42</v>
      </c>
      <c r="P571" s="158">
        <f>O571*H571</f>
        <v>0</v>
      </c>
      <c r="Q571" s="158">
        <v>1.1E-4</v>
      </c>
      <c r="R571" s="158">
        <f>Q571*H571</f>
        <v>7.887990000000001E-3</v>
      </c>
      <c r="S571" s="158">
        <v>6.0000000000000002E-5</v>
      </c>
      <c r="T571" s="159">
        <f>S571*H571</f>
        <v>4.3025400000000005E-3</v>
      </c>
      <c r="AR571" s="41" t="s">
        <v>108</v>
      </c>
      <c r="AT571" s="41" t="s">
        <v>306</v>
      </c>
      <c r="AU571" s="41" t="s">
        <v>86</v>
      </c>
      <c r="AY571" s="17" t="s">
        <v>304</v>
      </c>
      <c r="BE571" s="42">
        <f>IF(N571="základní",J571,0)</f>
        <v>0</v>
      </c>
      <c r="BF571" s="42">
        <f>IF(N571="snížená",J571,0)</f>
        <v>0</v>
      </c>
      <c r="BG571" s="42">
        <f>IF(N571="zákl. přenesená",J571,0)</f>
        <v>0</v>
      </c>
      <c r="BH571" s="42">
        <f>IF(N571="sníž. přenesená",J571,0)</f>
        <v>0</v>
      </c>
      <c r="BI571" s="42">
        <f>IF(N571="nulová",J571,0)</f>
        <v>0</v>
      </c>
      <c r="BJ571" s="17" t="s">
        <v>8</v>
      </c>
      <c r="BK571" s="42">
        <f>ROUND(I571*H571,0)</f>
        <v>0</v>
      </c>
      <c r="BL571" s="17" t="s">
        <v>108</v>
      </c>
      <c r="BM571" s="41" t="s">
        <v>953</v>
      </c>
    </row>
    <row r="572" spans="2:65" s="12" customFormat="1" x14ac:dyDescent="0.2">
      <c r="B572" s="160"/>
      <c r="D572" s="161" t="s">
        <v>327</v>
      </c>
      <c r="E572" s="43" t="s">
        <v>1</v>
      </c>
      <c r="F572" s="162" t="s">
        <v>954</v>
      </c>
      <c r="H572" s="163">
        <v>5.1079999999999997</v>
      </c>
      <c r="L572" s="160"/>
      <c r="M572" s="164"/>
      <c r="T572" s="165"/>
      <c r="AT572" s="43" t="s">
        <v>327</v>
      </c>
      <c r="AU572" s="43" t="s">
        <v>86</v>
      </c>
      <c r="AV572" s="12" t="s">
        <v>86</v>
      </c>
      <c r="AW572" s="12" t="s">
        <v>33</v>
      </c>
      <c r="AX572" s="12" t="s">
        <v>77</v>
      </c>
      <c r="AY572" s="43" t="s">
        <v>304</v>
      </c>
    </row>
    <row r="573" spans="2:65" s="13" customFormat="1" x14ac:dyDescent="0.2">
      <c r="B573" s="166"/>
      <c r="D573" s="161" t="s">
        <v>327</v>
      </c>
      <c r="E573" s="44" t="s">
        <v>1</v>
      </c>
      <c r="F573" s="167" t="s">
        <v>727</v>
      </c>
      <c r="H573" s="168">
        <v>5.1079999999999997</v>
      </c>
      <c r="L573" s="166"/>
      <c r="M573" s="169"/>
      <c r="T573" s="170"/>
      <c r="AT573" s="44" t="s">
        <v>327</v>
      </c>
      <c r="AU573" s="44" t="s">
        <v>86</v>
      </c>
      <c r="AV573" s="13" t="s">
        <v>315</v>
      </c>
      <c r="AW573" s="13" t="s">
        <v>33</v>
      </c>
      <c r="AX573" s="13" t="s">
        <v>77</v>
      </c>
      <c r="AY573" s="44" t="s">
        <v>304</v>
      </c>
    </row>
    <row r="574" spans="2:65" s="12" customFormat="1" x14ac:dyDescent="0.2">
      <c r="B574" s="160"/>
      <c r="D574" s="161" t="s">
        <v>327</v>
      </c>
      <c r="E574" s="43" t="s">
        <v>1</v>
      </c>
      <c r="F574" s="162" t="s">
        <v>955</v>
      </c>
      <c r="H574" s="163">
        <v>2.625</v>
      </c>
      <c r="L574" s="160"/>
      <c r="M574" s="164"/>
      <c r="T574" s="165"/>
      <c r="AT574" s="43" t="s">
        <v>327</v>
      </c>
      <c r="AU574" s="43" t="s">
        <v>86</v>
      </c>
      <c r="AV574" s="12" t="s">
        <v>86</v>
      </c>
      <c r="AW574" s="12" t="s">
        <v>33</v>
      </c>
      <c r="AX574" s="12" t="s">
        <v>77</v>
      </c>
      <c r="AY574" s="43" t="s">
        <v>304</v>
      </c>
    </row>
    <row r="575" spans="2:65" s="12" customFormat="1" x14ac:dyDescent="0.2">
      <c r="B575" s="160"/>
      <c r="D575" s="161" t="s">
        <v>327</v>
      </c>
      <c r="E575" s="43" t="s">
        <v>1</v>
      </c>
      <c r="F575" s="162" t="s">
        <v>956</v>
      </c>
      <c r="H575" s="163">
        <v>0.63</v>
      </c>
      <c r="L575" s="160"/>
      <c r="M575" s="164"/>
      <c r="T575" s="165"/>
      <c r="AT575" s="43" t="s">
        <v>327</v>
      </c>
      <c r="AU575" s="43" t="s">
        <v>86</v>
      </c>
      <c r="AV575" s="12" t="s">
        <v>86</v>
      </c>
      <c r="AW575" s="12" t="s">
        <v>33</v>
      </c>
      <c r="AX575" s="12" t="s">
        <v>77</v>
      </c>
      <c r="AY575" s="43" t="s">
        <v>304</v>
      </c>
    </row>
    <row r="576" spans="2:65" s="13" customFormat="1" x14ac:dyDescent="0.2">
      <c r="B576" s="166"/>
      <c r="D576" s="161" t="s">
        <v>327</v>
      </c>
      <c r="E576" s="44" t="s">
        <v>1</v>
      </c>
      <c r="F576" s="167" t="s">
        <v>730</v>
      </c>
      <c r="H576" s="168">
        <v>3.2549999999999999</v>
      </c>
      <c r="L576" s="166"/>
      <c r="M576" s="169"/>
      <c r="T576" s="170"/>
      <c r="AT576" s="44" t="s">
        <v>327</v>
      </c>
      <c r="AU576" s="44" t="s">
        <v>86</v>
      </c>
      <c r="AV576" s="13" t="s">
        <v>315</v>
      </c>
      <c r="AW576" s="13" t="s">
        <v>33</v>
      </c>
      <c r="AX576" s="13" t="s">
        <v>77</v>
      </c>
      <c r="AY576" s="44" t="s">
        <v>304</v>
      </c>
    </row>
    <row r="577" spans="2:65" s="12" customFormat="1" x14ac:dyDescent="0.2">
      <c r="B577" s="160"/>
      <c r="D577" s="161" t="s">
        <v>327</v>
      </c>
      <c r="E577" s="43" t="s">
        <v>1</v>
      </c>
      <c r="F577" s="162" t="s">
        <v>957</v>
      </c>
      <c r="H577" s="163">
        <v>6.3140000000000001</v>
      </c>
      <c r="L577" s="160"/>
      <c r="M577" s="164"/>
      <c r="T577" s="165"/>
      <c r="AT577" s="43" t="s">
        <v>327</v>
      </c>
      <c r="AU577" s="43" t="s">
        <v>86</v>
      </c>
      <c r="AV577" s="12" t="s">
        <v>86</v>
      </c>
      <c r="AW577" s="12" t="s">
        <v>33</v>
      </c>
      <c r="AX577" s="12" t="s">
        <v>77</v>
      </c>
      <c r="AY577" s="43" t="s">
        <v>304</v>
      </c>
    </row>
    <row r="578" spans="2:65" s="12" customFormat="1" x14ac:dyDescent="0.2">
      <c r="B578" s="160"/>
      <c r="D578" s="161" t="s">
        <v>327</v>
      </c>
      <c r="E578" s="43" t="s">
        <v>1</v>
      </c>
      <c r="F578" s="162" t="s">
        <v>958</v>
      </c>
      <c r="H578" s="163">
        <v>2.0350000000000001</v>
      </c>
      <c r="L578" s="160"/>
      <c r="M578" s="164"/>
      <c r="T578" s="165"/>
      <c r="AT578" s="43" t="s">
        <v>327</v>
      </c>
      <c r="AU578" s="43" t="s">
        <v>86</v>
      </c>
      <c r="AV578" s="12" t="s">
        <v>86</v>
      </c>
      <c r="AW578" s="12" t="s">
        <v>33</v>
      </c>
      <c r="AX578" s="12" t="s">
        <v>77</v>
      </c>
      <c r="AY578" s="43" t="s">
        <v>304</v>
      </c>
    </row>
    <row r="579" spans="2:65" s="12" customFormat="1" x14ac:dyDescent="0.2">
      <c r="B579" s="160"/>
      <c r="D579" s="161" t="s">
        <v>327</v>
      </c>
      <c r="E579" s="43" t="s">
        <v>1</v>
      </c>
      <c r="F579" s="162" t="s">
        <v>959</v>
      </c>
      <c r="H579" s="163">
        <v>2.161</v>
      </c>
      <c r="L579" s="160"/>
      <c r="M579" s="164"/>
      <c r="T579" s="165"/>
      <c r="AT579" s="43" t="s">
        <v>327</v>
      </c>
      <c r="AU579" s="43" t="s">
        <v>86</v>
      </c>
      <c r="AV579" s="12" t="s">
        <v>86</v>
      </c>
      <c r="AW579" s="12" t="s">
        <v>33</v>
      </c>
      <c r="AX579" s="12" t="s">
        <v>77</v>
      </c>
      <c r="AY579" s="43" t="s">
        <v>304</v>
      </c>
    </row>
    <row r="580" spans="2:65" s="12" customFormat="1" x14ac:dyDescent="0.2">
      <c r="B580" s="160"/>
      <c r="D580" s="161" t="s">
        <v>327</v>
      </c>
      <c r="E580" s="43" t="s">
        <v>1</v>
      </c>
      <c r="F580" s="162" t="s">
        <v>960</v>
      </c>
      <c r="H580" s="163">
        <v>0.33600000000000002</v>
      </c>
      <c r="L580" s="160"/>
      <c r="M580" s="164"/>
      <c r="T580" s="165"/>
      <c r="AT580" s="43" t="s">
        <v>327</v>
      </c>
      <c r="AU580" s="43" t="s">
        <v>86</v>
      </c>
      <c r="AV580" s="12" t="s">
        <v>86</v>
      </c>
      <c r="AW580" s="12" t="s">
        <v>33</v>
      </c>
      <c r="AX580" s="12" t="s">
        <v>77</v>
      </c>
      <c r="AY580" s="43" t="s">
        <v>304</v>
      </c>
    </row>
    <row r="581" spans="2:65" s="12" customFormat="1" x14ac:dyDescent="0.2">
      <c r="B581" s="160"/>
      <c r="D581" s="161" t="s">
        <v>327</v>
      </c>
      <c r="E581" s="43" t="s">
        <v>1</v>
      </c>
      <c r="F581" s="162" t="s">
        <v>961</v>
      </c>
      <c r="H581" s="163">
        <v>40.5</v>
      </c>
      <c r="L581" s="160"/>
      <c r="M581" s="164"/>
      <c r="T581" s="165"/>
      <c r="AT581" s="43" t="s">
        <v>327</v>
      </c>
      <c r="AU581" s="43" t="s">
        <v>86</v>
      </c>
      <c r="AV581" s="12" t="s">
        <v>86</v>
      </c>
      <c r="AW581" s="12" t="s">
        <v>33</v>
      </c>
      <c r="AX581" s="12" t="s">
        <v>77</v>
      </c>
      <c r="AY581" s="43" t="s">
        <v>304</v>
      </c>
    </row>
    <row r="582" spans="2:65" s="12" customFormat="1" x14ac:dyDescent="0.2">
      <c r="B582" s="160"/>
      <c r="D582" s="161" t="s">
        <v>327</v>
      </c>
      <c r="E582" s="43" t="s">
        <v>1</v>
      </c>
      <c r="F582" s="162" t="s">
        <v>962</v>
      </c>
      <c r="H582" s="163">
        <v>12</v>
      </c>
      <c r="L582" s="160"/>
      <c r="M582" s="164"/>
      <c r="T582" s="165"/>
      <c r="AT582" s="43" t="s">
        <v>327</v>
      </c>
      <c r="AU582" s="43" t="s">
        <v>86</v>
      </c>
      <c r="AV582" s="12" t="s">
        <v>86</v>
      </c>
      <c r="AW582" s="12" t="s">
        <v>33</v>
      </c>
      <c r="AX582" s="12" t="s">
        <v>77</v>
      </c>
      <c r="AY582" s="43" t="s">
        <v>304</v>
      </c>
    </row>
    <row r="583" spans="2:65" s="13" customFormat="1" x14ac:dyDescent="0.2">
      <c r="B583" s="166"/>
      <c r="D583" s="161" t="s">
        <v>327</v>
      </c>
      <c r="E583" s="44" t="s">
        <v>1</v>
      </c>
      <c r="F583" s="167" t="s">
        <v>735</v>
      </c>
      <c r="H583" s="168">
        <v>63.345999999999997</v>
      </c>
      <c r="L583" s="166"/>
      <c r="M583" s="169"/>
      <c r="T583" s="170"/>
      <c r="AT583" s="44" t="s">
        <v>327</v>
      </c>
      <c r="AU583" s="44" t="s">
        <v>86</v>
      </c>
      <c r="AV583" s="13" t="s">
        <v>315</v>
      </c>
      <c r="AW583" s="13" t="s">
        <v>33</v>
      </c>
      <c r="AX583" s="13" t="s">
        <v>77</v>
      </c>
      <c r="AY583" s="44" t="s">
        <v>304</v>
      </c>
    </row>
    <row r="584" spans="2:65" s="14" customFormat="1" x14ac:dyDescent="0.2">
      <c r="B584" s="171"/>
      <c r="D584" s="161" t="s">
        <v>327</v>
      </c>
      <c r="E584" s="45" t="s">
        <v>1</v>
      </c>
      <c r="F584" s="172" t="s">
        <v>737</v>
      </c>
      <c r="H584" s="173">
        <v>71.709000000000003</v>
      </c>
      <c r="L584" s="171"/>
      <c r="M584" s="174"/>
      <c r="T584" s="175"/>
      <c r="AT584" s="45" t="s">
        <v>327</v>
      </c>
      <c r="AU584" s="45" t="s">
        <v>86</v>
      </c>
      <c r="AV584" s="14" t="s">
        <v>108</v>
      </c>
      <c r="AW584" s="14" t="s">
        <v>33</v>
      </c>
      <c r="AX584" s="14" t="s">
        <v>8</v>
      </c>
      <c r="AY584" s="45" t="s">
        <v>304</v>
      </c>
    </row>
    <row r="585" spans="2:65" s="1" customFormat="1" ht="24.2" customHeight="1" x14ac:dyDescent="0.2">
      <c r="B585" s="24"/>
      <c r="C585" s="150" t="s">
        <v>963</v>
      </c>
      <c r="D585" s="150" t="s">
        <v>306</v>
      </c>
      <c r="E585" s="151" t="s">
        <v>964</v>
      </c>
      <c r="F585" s="152" t="s">
        <v>965</v>
      </c>
      <c r="G585" s="153" t="s">
        <v>325</v>
      </c>
      <c r="H585" s="154">
        <v>722.38800000000003</v>
      </c>
      <c r="I585" s="40"/>
      <c r="J585" s="155">
        <f>ROUND(I585*H585,0)</f>
        <v>0</v>
      </c>
      <c r="K585" s="152" t="s">
        <v>310</v>
      </c>
      <c r="L585" s="24"/>
      <c r="M585" s="156" t="s">
        <v>1</v>
      </c>
      <c r="N585" s="157" t="s">
        <v>42</v>
      </c>
      <c r="P585" s="158">
        <f>O585*H585</f>
        <v>0</v>
      </c>
      <c r="Q585" s="158">
        <v>1.3999999999999999E-4</v>
      </c>
      <c r="R585" s="158">
        <f>Q585*H585</f>
        <v>0.10113432</v>
      </c>
      <c r="S585" s="158">
        <v>0</v>
      </c>
      <c r="T585" s="159">
        <f>S585*H585</f>
        <v>0</v>
      </c>
      <c r="AR585" s="41" t="s">
        <v>108</v>
      </c>
      <c r="AT585" s="41" t="s">
        <v>306</v>
      </c>
      <c r="AU585" s="41" t="s">
        <v>86</v>
      </c>
      <c r="AY585" s="17" t="s">
        <v>304</v>
      </c>
      <c r="BE585" s="42">
        <f>IF(N585="základní",J585,0)</f>
        <v>0</v>
      </c>
      <c r="BF585" s="42">
        <f>IF(N585="snížená",J585,0)</f>
        <v>0</v>
      </c>
      <c r="BG585" s="42">
        <f>IF(N585="zákl. přenesená",J585,0)</f>
        <v>0</v>
      </c>
      <c r="BH585" s="42">
        <f>IF(N585="sníž. přenesená",J585,0)</f>
        <v>0</v>
      </c>
      <c r="BI585" s="42">
        <f>IF(N585="nulová",J585,0)</f>
        <v>0</v>
      </c>
      <c r="BJ585" s="17" t="s">
        <v>8</v>
      </c>
      <c r="BK585" s="42">
        <f>ROUND(I585*H585,0)</f>
        <v>0</v>
      </c>
      <c r="BL585" s="17" t="s">
        <v>108</v>
      </c>
      <c r="BM585" s="41" t="s">
        <v>966</v>
      </c>
    </row>
    <row r="586" spans="2:65" s="12" customFormat="1" x14ac:dyDescent="0.2">
      <c r="B586" s="160"/>
      <c r="D586" s="161" t="s">
        <v>327</v>
      </c>
      <c r="E586" s="43" t="s">
        <v>1</v>
      </c>
      <c r="F586" s="162" t="s">
        <v>145</v>
      </c>
      <c r="H586" s="163">
        <v>662.41200000000003</v>
      </c>
      <c r="L586" s="160"/>
      <c r="M586" s="164"/>
      <c r="T586" s="165"/>
      <c r="AT586" s="43" t="s">
        <v>327</v>
      </c>
      <c r="AU586" s="43" t="s">
        <v>86</v>
      </c>
      <c r="AV586" s="12" t="s">
        <v>86</v>
      </c>
      <c r="AW586" s="12" t="s">
        <v>33</v>
      </c>
      <c r="AX586" s="12" t="s">
        <v>77</v>
      </c>
      <c r="AY586" s="43" t="s">
        <v>304</v>
      </c>
    </row>
    <row r="587" spans="2:65" s="12" customFormat="1" x14ac:dyDescent="0.2">
      <c r="B587" s="160"/>
      <c r="D587" s="161" t="s">
        <v>327</v>
      </c>
      <c r="E587" s="43" t="s">
        <v>1</v>
      </c>
      <c r="F587" s="162" t="s">
        <v>967</v>
      </c>
      <c r="H587" s="163">
        <v>59.975999999999999</v>
      </c>
      <c r="L587" s="160"/>
      <c r="M587" s="164"/>
      <c r="T587" s="165"/>
      <c r="AT587" s="43" t="s">
        <v>327</v>
      </c>
      <c r="AU587" s="43" t="s">
        <v>86</v>
      </c>
      <c r="AV587" s="12" t="s">
        <v>86</v>
      </c>
      <c r="AW587" s="12" t="s">
        <v>33</v>
      </c>
      <c r="AX587" s="12" t="s">
        <v>77</v>
      </c>
      <c r="AY587" s="43" t="s">
        <v>304</v>
      </c>
    </row>
    <row r="588" spans="2:65" s="13" customFormat="1" x14ac:dyDescent="0.2">
      <c r="B588" s="166"/>
      <c r="D588" s="161" t="s">
        <v>327</v>
      </c>
      <c r="E588" s="44" t="s">
        <v>1</v>
      </c>
      <c r="F588" s="167" t="s">
        <v>335</v>
      </c>
      <c r="H588" s="168">
        <v>722.38800000000003</v>
      </c>
      <c r="L588" s="166"/>
      <c r="M588" s="169"/>
      <c r="T588" s="170"/>
      <c r="AT588" s="44" t="s">
        <v>327</v>
      </c>
      <c r="AU588" s="44" t="s">
        <v>86</v>
      </c>
      <c r="AV588" s="13" t="s">
        <v>315</v>
      </c>
      <c r="AW588" s="13" t="s">
        <v>33</v>
      </c>
      <c r="AX588" s="13" t="s">
        <v>8</v>
      </c>
      <c r="AY588" s="44" t="s">
        <v>304</v>
      </c>
    </row>
    <row r="589" spans="2:65" s="1" customFormat="1" ht="24.2" customHeight="1" x14ac:dyDescent="0.2">
      <c r="B589" s="24"/>
      <c r="C589" s="150" t="s">
        <v>968</v>
      </c>
      <c r="D589" s="150" t="s">
        <v>306</v>
      </c>
      <c r="E589" s="151" t="s">
        <v>969</v>
      </c>
      <c r="F589" s="152" t="s">
        <v>970</v>
      </c>
      <c r="G589" s="153" t="s">
        <v>325</v>
      </c>
      <c r="H589" s="154">
        <v>74.715999999999994</v>
      </c>
      <c r="I589" s="40"/>
      <c r="J589" s="155">
        <f>ROUND(I589*H589,0)</f>
        <v>0</v>
      </c>
      <c r="K589" s="152" t="s">
        <v>310</v>
      </c>
      <c r="L589" s="24"/>
      <c r="M589" s="156" t="s">
        <v>1</v>
      </c>
      <c r="N589" s="157" t="s">
        <v>42</v>
      </c>
      <c r="P589" s="158">
        <f>O589*H589</f>
        <v>0</v>
      </c>
      <c r="Q589" s="158">
        <v>1.8000000000000001E-4</v>
      </c>
      <c r="R589" s="158">
        <f>Q589*H589</f>
        <v>1.344888E-2</v>
      </c>
      <c r="S589" s="158">
        <v>0</v>
      </c>
      <c r="T589" s="159">
        <f>S589*H589</f>
        <v>0</v>
      </c>
      <c r="AR589" s="41" t="s">
        <v>108</v>
      </c>
      <c r="AT589" s="41" t="s">
        <v>306</v>
      </c>
      <c r="AU589" s="41" t="s">
        <v>86</v>
      </c>
      <c r="AY589" s="17" t="s">
        <v>304</v>
      </c>
      <c r="BE589" s="42">
        <f>IF(N589="základní",J589,0)</f>
        <v>0</v>
      </c>
      <c r="BF589" s="42">
        <f>IF(N589="snížená",J589,0)</f>
        <v>0</v>
      </c>
      <c r="BG589" s="42">
        <f>IF(N589="zákl. přenesená",J589,0)</f>
        <v>0</v>
      </c>
      <c r="BH589" s="42">
        <f>IF(N589="sníž. přenesená",J589,0)</f>
        <v>0</v>
      </c>
      <c r="BI589" s="42">
        <f>IF(N589="nulová",J589,0)</f>
        <v>0</v>
      </c>
      <c r="BJ589" s="17" t="s">
        <v>8</v>
      </c>
      <c r="BK589" s="42">
        <f>ROUND(I589*H589,0)</f>
        <v>0</v>
      </c>
      <c r="BL589" s="17" t="s">
        <v>108</v>
      </c>
      <c r="BM589" s="41" t="s">
        <v>971</v>
      </c>
    </row>
    <row r="590" spans="2:65" s="12" customFormat="1" x14ac:dyDescent="0.2">
      <c r="B590" s="160"/>
      <c r="D590" s="161" t="s">
        <v>327</v>
      </c>
      <c r="E590" s="43" t="s">
        <v>1</v>
      </c>
      <c r="F590" s="162" t="s">
        <v>142</v>
      </c>
      <c r="H590" s="163">
        <v>74.715999999999994</v>
      </c>
      <c r="L590" s="160"/>
      <c r="M590" s="164"/>
      <c r="T590" s="165"/>
      <c r="AT590" s="43" t="s">
        <v>327</v>
      </c>
      <c r="AU590" s="43" t="s">
        <v>86</v>
      </c>
      <c r="AV590" s="12" t="s">
        <v>86</v>
      </c>
      <c r="AW590" s="12" t="s">
        <v>33</v>
      </c>
      <c r="AX590" s="12" t="s">
        <v>8</v>
      </c>
      <c r="AY590" s="43" t="s">
        <v>304</v>
      </c>
    </row>
    <row r="591" spans="2:65" s="1" customFormat="1" ht="44.25" customHeight="1" x14ac:dyDescent="0.2">
      <c r="B591" s="24"/>
      <c r="C591" s="150" t="s">
        <v>972</v>
      </c>
      <c r="D591" s="150" t="s">
        <v>306</v>
      </c>
      <c r="E591" s="151" t="s">
        <v>973</v>
      </c>
      <c r="F591" s="152" t="s">
        <v>974</v>
      </c>
      <c r="G591" s="153" t="s">
        <v>325</v>
      </c>
      <c r="H591" s="154">
        <v>662.41200000000003</v>
      </c>
      <c r="I591" s="40"/>
      <c r="J591" s="155">
        <f>ROUND(I591*H591,0)</f>
        <v>0</v>
      </c>
      <c r="K591" s="152" t="s">
        <v>310</v>
      </c>
      <c r="L591" s="24"/>
      <c r="M591" s="156" t="s">
        <v>1</v>
      </c>
      <c r="N591" s="157" t="s">
        <v>42</v>
      </c>
      <c r="P591" s="158">
        <f>O591*H591</f>
        <v>0</v>
      </c>
      <c r="Q591" s="158">
        <v>8.5961600000000003E-3</v>
      </c>
      <c r="R591" s="158">
        <f>Q591*H591</f>
        <v>5.6941995379200003</v>
      </c>
      <c r="S591" s="158">
        <v>0</v>
      </c>
      <c r="T591" s="159">
        <f>S591*H591</f>
        <v>0</v>
      </c>
      <c r="AR591" s="41" t="s">
        <v>108</v>
      </c>
      <c r="AT591" s="41" t="s">
        <v>306</v>
      </c>
      <c r="AU591" s="41" t="s">
        <v>86</v>
      </c>
      <c r="AY591" s="17" t="s">
        <v>304</v>
      </c>
      <c r="BE591" s="42">
        <f>IF(N591="základní",J591,0)</f>
        <v>0</v>
      </c>
      <c r="BF591" s="42">
        <f>IF(N591="snížená",J591,0)</f>
        <v>0</v>
      </c>
      <c r="BG591" s="42">
        <f>IF(N591="zákl. přenesená",J591,0)</f>
        <v>0</v>
      </c>
      <c r="BH591" s="42">
        <f>IF(N591="sníž. přenesená",J591,0)</f>
        <v>0</v>
      </c>
      <c r="BI591" s="42">
        <f>IF(N591="nulová",J591,0)</f>
        <v>0</v>
      </c>
      <c r="BJ591" s="17" t="s">
        <v>8</v>
      </c>
      <c r="BK591" s="42">
        <f>ROUND(I591*H591,0)</f>
        <v>0</v>
      </c>
      <c r="BL591" s="17" t="s">
        <v>108</v>
      </c>
      <c r="BM591" s="41" t="s">
        <v>975</v>
      </c>
    </row>
    <row r="592" spans="2:65" s="12" customFormat="1" x14ac:dyDescent="0.2">
      <c r="B592" s="160"/>
      <c r="D592" s="161" t="s">
        <v>327</v>
      </c>
      <c r="E592" s="43" t="s">
        <v>1</v>
      </c>
      <c r="F592" s="162" t="s">
        <v>976</v>
      </c>
      <c r="H592" s="163">
        <v>159.548</v>
      </c>
      <c r="L592" s="160"/>
      <c r="M592" s="164"/>
      <c r="T592" s="165"/>
      <c r="AT592" s="43" t="s">
        <v>327</v>
      </c>
      <c r="AU592" s="43" t="s">
        <v>86</v>
      </c>
      <c r="AV592" s="12" t="s">
        <v>86</v>
      </c>
      <c r="AW592" s="12" t="s">
        <v>33</v>
      </c>
      <c r="AX592" s="12" t="s">
        <v>77</v>
      </c>
      <c r="AY592" s="43" t="s">
        <v>304</v>
      </c>
    </row>
    <row r="593" spans="2:51" s="12" customFormat="1" x14ac:dyDescent="0.2">
      <c r="B593" s="160"/>
      <c r="D593" s="161" t="s">
        <v>327</v>
      </c>
      <c r="E593" s="43" t="s">
        <v>1</v>
      </c>
      <c r="F593" s="162" t="s">
        <v>977</v>
      </c>
      <c r="H593" s="163">
        <v>-17.399999999999999</v>
      </c>
      <c r="L593" s="160"/>
      <c r="M593" s="164"/>
      <c r="T593" s="165"/>
      <c r="AT593" s="43" t="s">
        <v>327</v>
      </c>
      <c r="AU593" s="43" t="s">
        <v>86</v>
      </c>
      <c r="AV593" s="12" t="s">
        <v>86</v>
      </c>
      <c r="AW593" s="12" t="s">
        <v>33</v>
      </c>
      <c r="AX593" s="12" t="s">
        <v>77</v>
      </c>
      <c r="AY593" s="43" t="s">
        <v>304</v>
      </c>
    </row>
    <row r="594" spans="2:51" s="12" customFormat="1" ht="22.5" x14ac:dyDescent="0.2">
      <c r="B594" s="160"/>
      <c r="D594" s="161" t="s">
        <v>327</v>
      </c>
      <c r="E594" s="43" t="s">
        <v>1</v>
      </c>
      <c r="F594" s="162" t="s">
        <v>978</v>
      </c>
      <c r="H594" s="163">
        <v>165.77600000000001</v>
      </c>
      <c r="L594" s="160"/>
      <c r="M594" s="164"/>
      <c r="T594" s="165"/>
      <c r="AT594" s="43" t="s">
        <v>327</v>
      </c>
      <c r="AU594" s="43" t="s">
        <v>86</v>
      </c>
      <c r="AV594" s="12" t="s">
        <v>86</v>
      </c>
      <c r="AW594" s="12" t="s">
        <v>33</v>
      </c>
      <c r="AX594" s="12" t="s">
        <v>77</v>
      </c>
      <c r="AY594" s="43" t="s">
        <v>304</v>
      </c>
    </row>
    <row r="595" spans="2:51" s="12" customFormat="1" x14ac:dyDescent="0.2">
      <c r="B595" s="160"/>
      <c r="D595" s="161" t="s">
        <v>327</v>
      </c>
      <c r="E595" s="43" t="s">
        <v>1</v>
      </c>
      <c r="F595" s="162" t="s">
        <v>979</v>
      </c>
      <c r="H595" s="163">
        <v>-5.8</v>
      </c>
      <c r="L595" s="160"/>
      <c r="M595" s="164"/>
      <c r="T595" s="165"/>
      <c r="AT595" s="43" t="s">
        <v>327</v>
      </c>
      <c r="AU595" s="43" t="s">
        <v>86</v>
      </c>
      <c r="AV595" s="12" t="s">
        <v>86</v>
      </c>
      <c r="AW595" s="12" t="s">
        <v>33</v>
      </c>
      <c r="AX595" s="12" t="s">
        <v>77</v>
      </c>
      <c r="AY595" s="43" t="s">
        <v>304</v>
      </c>
    </row>
    <row r="596" spans="2:51" s="12" customFormat="1" x14ac:dyDescent="0.2">
      <c r="B596" s="160"/>
      <c r="D596" s="161" t="s">
        <v>327</v>
      </c>
      <c r="E596" s="43" t="s">
        <v>1</v>
      </c>
      <c r="F596" s="162" t="s">
        <v>980</v>
      </c>
      <c r="H596" s="163">
        <v>-2.5539999999999998</v>
      </c>
      <c r="L596" s="160"/>
      <c r="M596" s="164"/>
      <c r="T596" s="165"/>
      <c r="AT596" s="43" t="s">
        <v>327</v>
      </c>
      <c r="AU596" s="43" t="s">
        <v>86</v>
      </c>
      <c r="AV596" s="12" t="s">
        <v>86</v>
      </c>
      <c r="AW596" s="12" t="s">
        <v>33</v>
      </c>
      <c r="AX596" s="12" t="s">
        <v>77</v>
      </c>
      <c r="AY596" s="43" t="s">
        <v>304</v>
      </c>
    </row>
    <row r="597" spans="2:51" s="13" customFormat="1" x14ac:dyDescent="0.2">
      <c r="B597" s="166"/>
      <c r="D597" s="161" t="s">
        <v>327</v>
      </c>
      <c r="E597" s="44" t="s">
        <v>1</v>
      </c>
      <c r="F597" s="167" t="s">
        <v>727</v>
      </c>
      <c r="H597" s="168">
        <v>299.57</v>
      </c>
      <c r="L597" s="166"/>
      <c r="M597" s="169"/>
      <c r="T597" s="170"/>
      <c r="AT597" s="44" t="s">
        <v>327</v>
      </c>
      <c r="AU597" s="44" t="s">
        <v>86</v>
      </c>
      <c r="AV597" s="13" t="s">
        <v>315</v>
      </c>
      <c r="AW597" s="13" t="s">
        <v>33</v>
      </c>
      <c r="AX597" s="13" t="s">
        <v>77</v>
      </c>
      <c r="AY597" s="44" t="s">
        <v>304</v>
      </c>
    </row>
    <row r="598" spans="2:51" s="12" customFormat="1" x14ac:dyDescent="0.2">
      <c r="B598" s="160"/>
      <c r="D598" s="161" t="s">
        <v>327</v>
      </c>
      <c r="E598" s="43" t="s">
        <v>1</v>
      </c>
      <c r="F598" s="162" t="s">
        <v>981</v>
      </c>
      <c r="H598" s="163">
        <v>74.768000000000001</v>
      </c>
      <c r="L598" s="160"/>
      <c r="M598" s="164"/>
      <c r="T598" s="165"/>
      <c r="AT598" s="43" t="s">
        <v>327</v>
      </c>
      <c r="AU598" s="43" t="s">
        <v>86</v>
      </c>
      <c r="AV598" s="12" t="s">
        <v>86</v>
      </c>
      <c r="AW598" s="12" t="s">
        <v>33</v>
      </c>
      <c r="AX598" s="12" t="s">
        <v>77</v>
      </c>
      <c r="AY598" s="43" t="s">
        <v>304</v>
      </c>
    </row>
    <row r="599" spans="2:51" s="12" customFormat="1" x14ac:dyDescent="0.2">
      <c r="B599" s="160"/>
      <c r="D599" s="161" t="s">
        <v>327</v>
      </c>
      <c r="E599" s="43" t="s">
        <v>1</v>
      </c>
      <c r="F599" s="162" t="s">
        <v>982</v>
      </c>
      <c r="H599" s="163">
        <v>-2.9</v>
      </c>
      <c r="L599" s="160"/>
      <c r="M599" s="164"/>
      <c r="T599" s="165"/>
      <c r="AT599" s="43" t="s">
        <v>327</v>
      </c>
      <c r="AU599" s="43" t="s">
        <v>86</v>
      </c>
      <c r="AV599" s="12" t="s">
        <v>86</v>
      </c>
      <c r="AW599" s="12" t="s">
        <v>33</v>
      </c>
      <c r="AX599" s="12" t="s">
        <v>77</v>
      </c>
      <c r="AY599" s="43" t="s">
        <v>304</v>
      </c>
    </row>
    <row r="600" spans="2:51" s="12" customFormat="1" x14ac:dyDescent="0.2">
      <c r="B600" s="160"/>
      <c r="D600" s="161" t="s">
        <v>327</v>
      </c>
      <c r="E600" s="43" t="s">
        <v>1</v>
      </c>
      <c r="F600" s="162" t="s">
        <v>983</v>
      </c>
      <c r="H600" s="163">
        <v>-2.625</v>
      </c>
      <c r="L600" s="160"/>
      <c r="M600" s="164"/>
      <c r="T600" s="165"/>
      <c r="AT600" s="43" t="s">
        <v>327</v>
      </c>
      <c r="AU600" s="43" t="s">
        <v>86</v>
      </c>
      <c r="AV600" s="12" t="s">
        <v>86</v>
      </c>
      <c r="AW600" s="12" t="s">
        <v>33</v>
      </c>
      <c r="AX600" s="12" t="s">
        <v>77</v>
      </c>
      <c r="AY600" s="43" t="s">
        <v>304</v>
      </c>
    </row>
    <row r="601" spans="2:51" s="12" customFormat="1" x14ac:dyDescent="0.2">
      <c r="B601" s="160"/>
      <c r="D601" s="161" t="s">
        <v>327</v>
      </c>
      <c r="E601" s="43" t="s">
        <v>1</v>
      </c>
      <c r="F601" s="162" t="s">
        <v>984</v>
      </c>
      <c r="H601" s="163">
        <v>-0.63</v>
      </c>
      <c r="L601" s="160"/>
      <c r="M601" s="164"/>
      <c r="T601" s="165"/>
      <c r="AT601" s="43" t="s">
        <v>327</v>
      </c>
      <c r="AU601" s="43" t="s">
        <v>86</v>
      </c>
      <c r="AV601" s="12" t="s">
        <v>86</v>
      </c>
      <c r="AW601" s="12" t="s">
        <v>33</v>
      </c>
      <c r="AX601" s="12" t="s">
        <v>77</v>
      </c>
      <c r="AY601" s="43" t="s">
        <v>304</v>
      </c>
    </row>
    <row r="602" spans="2:51" s="13" customFormat="1" x14ac:dyDescent="0.2">
      <c r="B602" s="166"/>
      <c r="D602" s="161" t="s">
        <v>327</v>
      </c>
      <c r="E602" s="44" t="s">
        <v>1</v>
      </c>
      <c r="F602" s="167" t="s">
        <v>730</v>
      </c>
      <c r="H602" s="168">
        <v>68.613</v>
      </c>
      <c r="L602" s="166"/>
      <c r="M602" s="169"/>
      <c r="T602" s="170"/>
      <c r="AT602" s="44" t="s">
        <v>327</v>
      </c>
      <c r="AU602" s="44" t="s">
        <v>86</v>
      </c>
      <c r="AV602" s="13" t="s">
        <v>315</v>
      </c>
      <c r="AW602" s="13" t="s">
        <v>33</v>
      </c>
      <c r="AX602" s="13" t="s">
        <v>77</v>
      </c>
      <c r="AY602" s="44" t="s">
        <v>304</v>
      </c>
    </row>
    <row r="603" spans="2:51" s="12" customFormat="1" ht="22.5" x14ac:dyDescent="0.2">
      <c r="B603" s="160"/>
      <c r="D603" s="161" t="s">
        <v>327</v>
      </c>
      <c r="E603" s="43" t="s">
        <v>1</v>
      </c>
      <c r="F603" s="162" t="s">
        <v>985</v>
      </c>
      <c r="H603" s="163">
        <v>191.33</v>
      </c>
      <c r="L603" s="160"/>
      <c r="M603" s="164"/>
      <c r="T603" s="165"/>
      <c r="AT603" s="43" t="s">
        <v>327</v>
      </c>
      <c r="AU603" s="43" t="s">
        <v>86</v>
      </c>
      <c r="AV603" s="12" t="s">
        <v>86</v>
      </c>
      <c r="AW603" s="12" t="s">
        <v>33</v>
      </c>
      <c r="AX603" s="12" t="s">
        <v>77</v>
      </c>
      <c r="AY603" s="43" t="s">
        <v>304</v>
      </c>
    </row>
    <row r="604" spans="2:51" s="12" customFormat="1" x14ac:dyDescent="0.2">
      <c r="B604" s="160"/>
      <c r="D604" s="161" t="s">
        <v>327</v>
      </c>
      <c r="E604" s="43" t="s">
        <v>1</v>
      </c>
      <c r="F604" s="162" t="s">
        <v>986</v>
      </c>
      <c r="H604" s="163">
        <v>2.6</v>
      </c>
      <c r="L604" s="160"/>
      <c r="M604" s="164"/>
      <c r="T604" s="165"/>
      <c r="AT604" s="43" t="s">
        <v>327</v>
      </c>
      <c r="AU604" s="43" t="s">
        <v>86</v>
      </c>
      <c r="AV604" s="12" t="s">
        <v>86</v>
      </c>
      <c r="AW604" s="12" t="s">
        <v>33</v>
      </c>
      <c r="AX604" s="12" t="s">
        <v>77</v>
      </c>
      <c r="AY604" s="43" t="s">
        <v>304</v>
      </c>
    </row>
    <row r="605" spans="2:51" s="12" customFormat="1" x14ac:dyDescent="0.2">
      <c r="B605" s="160"/>
      <c r="D605" s="161" t="s">
        <v>327</v>
      </c>
      <c r="E605" s="43" t="s">
        <v>1</v>
      </c>
      <c r="F605" s="162" t="s">
        <v>987</v>
      </c>
      <c r="H605" s="163">
        <v>-6.3140000000000001</v>
      </c>
      <c r="L605" s="160"/>
      <c r="M605" s="164"/>
      <c r="T605" s="165"/>
      <c r="AT605" s="43" t="s">
        <v>327</v>
      </c>
      <c r="AU605" s="43" t="s">
        <v>86</v>
      </c>
      <c r="AV605" s="12" t="s">
        <v>86</v>
      </c>
      <c r="AW605" s="12" t="s">
        <v>33</v>
      </c>
      <c r="AX605" s="12" t="s">
        <v>77</v>
      </c>
      <c r="AY605" s="43" t="s">
        <v>304</v>
      </c>
    </row>
    <row r="606" spans="2:51" s="12" customFormat="1" x14ac:dyDescent="0.2">
      <c r="B606" s="160"/>
      <c r="D606" s="161" t="s">
        <v>327</v>
      </c>
      <c r="E606" s="43" t="s">
        <v>1</v>
      </c>
      <c r="F606" s="162" t="s">
        <v>988</v>
      </c>
      <c r="H606" s="163">
        <v>-2.0350000000000001</v>
      </c>
      <c r="L606" s="160"/>
      <c r="M606" s="164"/>
      <c r="T606" s="165"/>
      <c r="AT606" s="43" t="s">
        <v>327</v>
      </c>
      <c r="AU606" s="43" t="s">
        <v>86</v>
      </c>
      <c r="AV606" s="12" t="s">
        <v>86</v>
      </c>
      <c r="AW606" s="12" t="s">
        <v>33</v>
      </c>
      <c r="AX606" s="12" t="s">
        <v>77</v>
      </c>
      <c r="AY606" s="43" t="s">
        <v>304</v>
      </c>
    </row>
    <row r="607" spans="2:51" s="12" customFormat="1" x14ac:dyDescent="0.2">
      <c r="B607" s="160"/>
      <c r="D607" s="161" t="s">
        <v>327</v>
      </c>
      <c r="E607" s="43" t="s">
        <v>1</v>
      </c>
      <c r="F607" s="162" t="s">
        <v>989</v>
      </c>
      <c r="H607" s="163">
        <v>-2.161</v>
      </c>
      <c r="L607" s="160"/>
      <c r="M607" s="164"/>
      <c r="T607" s="165"/>
      <c r="AT607" s="43" t="s">
        <v>327</v>
      </c>
      <c r="AU607" s="43" t="s">
        <v>86</v>
      </c>
      <c r="AV607" s="12" t="s">
        <v>86</v>
      </c>
      <c r="AW607" s="12" t="s">
        <v>33</v>
      </c>
      <c r="AX607" s="12" t="s">
        <v>77</v>
      </c>
      <c r="AY607" s="43" t="s">
        <v>304</v>
      </c>
    </row>
    <row r="608" spans="2:51" s="12" customFormat="1" x14ac:dyDescent="0.2">
      <c r="B608" s="160"/>
      <c r="D608" s="161" t="s">
        <v>327</v>
      </c>
      <c r="E608" s="43" t="s">
        <v>1</v>
      </c>
      <c r="F608" s="162" t="s">
        <v>990</v>
      </c>
      <c r="H608" s="163">
        <v>-0.33600000000000002</v>
      </c>
      <c r="L608" s="160"/>
      <c r="M608" s="164"/>
      <c r="T608" s="165"/>
      <c r="AT608" s="43" t="s">
        <v>327</v>
      </c>
      <c r="AU608" s="43" t="s">
        <v>86</v>
      </c>
      <c r="AV608" s="12" t="s">
        <v>86</v>
      </c>
      <c r="AW608" s="12" t="s">
        <v>33</v>
      </c>
      <c r="AX608" s="12" t="s">
        <v>77</v>
      </c>
      <c r="AY608" s="43" t="s">
        <v>304</v>
      </c>
    </row>
    <row r="609" spans="2:65" s="12" customFormat="1" x14ac:dyDescent="0.2">
      <c r="B609" s="160"/>
      <c r="D609" s="161" t="s">
        <v>327</v>
      </c>
      <c r="E609" s="43" t="s">
        <v>1</v>
      </c>
      <c r="F609" s="162" t="s">
        <v>991</v>
      </c>
      <c r="H609" s="163">
        <v>-13.5</v>
      </c>
      <c r="L609" s="160"/>
      <c r="M609" s="164"/>
      <c r="T609" s="165"/>
      <c r="AT609" s="43" t="s">
        <v>327</v>
      </c>
      <c r="AU609" s="43" t="s">
        <v>86</v>
      </c>
      <c r="AV609" s="12" t="s">
        <v>86</v>
      </c>
      <c r="AW609" s="12" t="s">
        <v>33</v>
      </c>
      <c r="AX609" s="12" t="s">
        <v>77</v>
      </c>
      <c r="AY609" s="43" t="s">
        <v>304</v>
      </c>
    </row>
    <row r="610" spans="2:65" s="12" customFormat="1" x14ac:dyDescent="0.2">
      <c r="B610" s="160"/>
      <c r="D610" s="161" t="s">
        <v>327</v>
      </c>
      <c r="E610" s="43" t="s">
        <v>1</v>
      </c>
      <c r="F610" s="162" t="s">
        <v>992</v>
      </c>
      <c r="H610" s="163">
        <v>-8</v>
      </c>
      <c r="L610" s="160"/>
      <c r="M610" s="164"/>
      <c r="T610" s="165"/>
      <c r="AT610" s="43" t="s">
        <v>327</v>
      </c>
      <c r="AU610" s="43" t="s">
        <v>86</v>
      </c>
      <c r="AV610" s="12" t="s">
        <v>86</v>
      </c>
      <c r="AW610" s="12" t="s">
        <v>33</v>
      </c>
      <c r="AX610" s="12" t="s">
        <v>77</v>
      </c>
      <c r="AY610" s="43" t="s">
        <v>304</v>
      </c>
    </row>
    <row r="611" spans="2:65" s="12" customFormat="1" x14ac:dyDescent="0.2">
      <c r="B611" s="160"/>
      <c r="D611" s="161" t="s">
        <v>327</v>
      </c>
      <c r="E611" s="43" t="s">
        <v>1</v>
      </c>
      <c r="F611" s="162" t="s">
        <v>993</v>
      </c>
      <c r="H611" s="163">
        <v>159.64500000000001</v>
      </c>
      <c r="L611" s="160"/>
      <c r="M611" s="164"/>
      <c r="T611" s="165"/>
      <c r="AT611" s="43" t="s">
        <v>327</v>
      </c>
      <c r="AU611" s="43" t="s">
        <v>86</v>
      </c>
      <c r="AV611" s="12" t="s">
        <v>86</v>
      </c>
      <c r="AW611" s="12" t="s">
        <v>33</v>
      </c>
      <c r="AX611" s="12" t="s">
        <v>77</v>
      </c>
      <c r="AY611" s="43" t="s">
        <v>304</v>
      </c>
    </row>
    <row r="612" spans="2:65" s="12" customFormat="1" x14ac:dyDescent="0.2">
      <c r="B612" s="160"/>
      <c r="D612" s="161" t="s">
        <v>327</v>
      </c>
      <c r="E612" s="43" t="s">
        <v>1</v>
      </c>
      <c r="F612" s="162" t="s">
        <v>994</v>
      </c>
      <c r="H612" s="163">
        <v>-27</v>
      </c>
      <c r="L612" s="160"/>
      <c r="M612" s="164"/>
      <c r="T612" s="165"/>
      <c r="AT612" s="43" t="s">
        <v>327</v>
      </c>
      <c r="AU612" s="43" t="s">
        <v>86</v>
      </c>
      <c r="AV612" s="12" t="s">
        <v>86</v>
      </c>
      <c r="AW612" s="12" t="s">
        <v>33</v>
      </c>
      <c r="AX612" s="12" t="s">
        <v>77</v>
      </c>
      <c r="AY612" s="43" t="s">
        <v>304</v>
      </c>
    </row>
    <row r="613" spans="2:65" s="13" customFormat="1" x14ac:dyDescent="0.2">
      <c r="B613" s="166"/>
      <c r="D613" s="161" t="s">
        <v>327</v>
      </c>
      <c r="E613" s="44" t="s">
        <v>1</v>
      </c>
      <c r="F613" s="167" t="s">
        <v>735</v>
      </c>
      <c r="H613" s="168">
        <v>294.22899999999998</v>
      </c>
      <c r="L613" s="166"/>
      <c r="M613" s="169"/>
      <c r="T613" s="170"/>
      <c r="AT613" s="44" t="s">
        <v>327</v>
      </c>
      <c r="AU613" s="44" t="s">
        <v>86</v>
      </c>
      <c r="AV613" s="13" t="s">
        <v>315</v>
      </c>
      <c r="AW613" s="13" t="s">
        <v>33</v>
      </c>
      <c r="AX613" s="13" t="s">
        <v>77</v>
      </c>
      <c r="AY613" s="44" t="s">
        <v>304</v>
      </c>
    </row>
    <row r="614" spans="2:65" s="14" customFormat="1" x14ac:dyDescent="0.2">
      <c r="B614" s="171"/>
      <c r="D614" s="161" t="s">
        <v>327</v>
      </c>
      <c r="E614" s="45" t="s">
        <v>145</v>
      </c>
      <c r="F614" s="172" t="s">
        <v>737</v>
      </c>
      <c r="H614" s="173">
        <v>662.41200000000003</v>
      </c>
      <c r="L614" s="171"/>
      <c r="M614" s="174"/>
      <c r="T614" s="175"/>
      <c r="AT614" s="45" t="s">
        <v>327</v>
      </c>
      <c r="AU614" s="45" t="s">
        <v>86</v>
      </c>
      <c r="AV614" s="14" t="s">
        <v>108</v>
      </c>
      <c r="AW614" s="14" t="s">
        <v>33</v>
      </c>
      <c r="AX614" s="14" t="s">
        <v>8</v>
      </c>
      <c r="AY614" s="45" t="s">
        <v>304</v>
      </c>
    </row>
    <row r="615" spans="2:65" s="1" customFormat="1" ht="16.5" customHeight="1" x14ac:dyDescent="0.2">
      <c r="B615" s="24"/>
      <c r="C615" s="176" t="s">
        <v>995</v>
      </c>
      <c r="D615" s="176" t="s">
        <v>431</v>
      </c>
      <c r="E615" s="177" t="s">
        <v>996</v>
      </c>
      <c r="F615" s="178" t="s">
        <v>997</v>
      </c>
      <c r="G615" s="179" t="s">
        <v>325</v>
      </c>
      <c r="H615" s="180">
        <v>695.53300000000002</v>
      </c>
      <c r="I615" s="46"/>
      <c r="J615" s="181">
        <f>ROUND(I615*H615,0)</f>
        <v>0</v>
      </c>
      <c r="K615" s="178" t="s">
        <v>310</v>
      </c>
      <c r="L615" s="182"/>
      <c r="M615" s="183" t="s">
        <v>1</v>
      </c>
      <c r="N615" s="184" t="s">
        <v>42</v>
      </c>
      <c r="P615" s="158">
        <f>O615*H615</f>
        <v>0</v>
      </c>
      <c r="Q615" s="158">
        <v>1.9599999999999999E-3</v>
      </c>
      <c r="R615" s="158">
        <f>Q615*H615</f>
        <v>1.36324468</v>
      </c>
      <c r="S615" s="158">
        <v>0</v>
      </c>
      <c r="T615" s="159">
        <f>S615*H615</f>
        <v>0</v>
      </c>
      <c r="AR615" s="41" t="s">
        <v>339</v>
      </c>
      <c r="AT615" s="41" t="s">
        <v>431</v>
      </c>
      <c r="AU615" s="41" t="s">
        <v>86</v>
      </c>
      <c r="AY615" s="17" t="s">
        <v>304</v>
      </c>
      <c r="BE615" s="42">
        <f>IF(N615="základní",J615,0)</f>
        <v>0</v>
      </c>
      <c r="BF615" s="42">
        <f>IF(N615="snížená",J615,0)</f>
        <v>0</v>
      </c>
      <c r="BG615" s="42">
        <f>IF(N615="zákl. přenesená",J615,0)</f>
        <v>0</v>
      </c>
      <c r="BH615" s="42">
        <f>IF(N615="sníž. přenesená",J615,0)</f>
        <v>0</v>
      </c>
      <c r="BI615" s="42">
        <f>IF(N615="nulová",J615,0)</f>
        <v>0</v>
      </c>
      <c r="BJ615" s="17" t="s">
        <v>8</v>
      </c>
      <c r="BK615" s="42">
        <f>ROUND(I615*H615,0)</f>
        <v>0</v>
      </c>
      <c r="BL615" s="17" t="s">
        <v>108</v>
      </c>
      <c r="BM615" s="41" t="s">
        <v>998</v>
      </c>
    </row>
    <row r="616" spans="2:65" s="12" customFormat="1" x14ac:dyDescent="0.2">
      <c r="B616" s="160"/>
      <c r="D616" s="161" t="s">
        <v>327</v>
      </c>
      <c r="E616" s="43" t="s">
        <v>1</v>
      </c>
      <c r="F616" s="162" t="s">
        <v>999</v>
      </c>
      <c r="H616" s="163">
        <v>695.53300000000002</v>
      </c>
      <c r="L616" s="160"/>
      <c r="M616" s="164"/>
      <c r="T616" s="165"/>
      <c r="AT616" s="43" t="s">
        <v>327</v>
      </c>
      <c r="AU616" s="43" t="s">
        <v>86</v>
      </c>
      <c r="AV616" s="12" t="s">
        <v>86</v>
      </c>
      <c r="AW616" s="12" t="s">
        <v>33</v>
      </c>
      <c r="AX616" s="12" t="s">
        <v>8</v>
      </c>
      <c r="AY616" s="43" t="s">
        <v>304</v>
      </c>
    </row>
    <row r="617" spans="2:65" s="1" customFormat="1" ht="37.9" customHeight="1" x14ac:dyDescent="0.2">
      <c r="B617" s="24"/>
      <c r="C617" s="150" t="s">
        <v>1000</v>
      </c>
      <c r="D617" s="150" t="s">
        <v>306</v>
      </c>
      <c r="E617" s="151" t="s">
        <v>1001</v>
      </c>
      <c r="F617" s="152" t="s">
        <v>1002</v>
      </c>
      <c r="G617" s="153" t="s">
        <v>346</v>
      </c>
      <c r="H617" s="154">
        <v>149.94</v>
      </c>
      <c r="I617" s="40"/>
      <c r="J617" s="155">
        <f>ROUND(I617*H617,0)</f>
        <v>0</v>
      </c>
      <c r="K617" s="152" t="s">
        <v>310</v>
      </c>
      <c r="L617" s="24"/>
      <c r="M617" s="156" t="s">
        <v>1</v>
      </c>
      <c r="N617" s="157" t="s">
        <v>42</v>
      </c>
      <c r="P617" s="158">
        <f>O617*H617</f>
        <v>0</v>
      </c>
      <c r="Q617" s="158">
        <v>3.3899999999999998E-3</v>
      </c>
      <c r="R617" s="158">
        <f>Q617*H617</f>
        <v>0.50829659999999999</v>
      </c>
      <c r="S617" s="158">
        <v>0</v>
      </c>
      <c r="T617" s="159">
        <f>S617*H617</f>
        <v>0</v>
      </c>
      <c r="AR617" s="41" t="s">
        <v>108</v>
      </c>
      <c r="AT617" s="41" t="s">
        <v>306</v>
      </c>
      <c r="AU617" s="41" t="s">
        <v>86</v>
      </c>
      <c r="AY617" s="17" t="s">
        <v>304</v>
      </c>
      <c r="BE617" s="42">
        <f>IF(N617="základní",J617,0)</f>
        <v>0</v>
      </c>
      <c r="BF617" s="42">
        <f>IF(N617="snížená",J617,0)</f>
        <v>0</v>
      </c>
      <c r="BG617" s="42">
        <f>IF(N617="zákl. přenesená",J617,0)</f>
        <v>0</v>
      </c>
      <c r="BH617" s="42">
        <f>IF(N617="sníž. přenesená",J617,0)</f>
        <v>0</v>
      </c>
      <c r="BI617" s="42">
        <f>IF(N617="nulová",J617,0)</f>
        <v>0</v>
      </c>
      <c r="BJ617" s="17" t="s">
        <v>8</v>
      </c>
      <c r="BK617" s="42">
        <f>ROUND(I617*H617,0)</f>
        <v>0</v>
      </c>
      <c r="BL617" s="17" t="s">
        <v>108</v>
      </c>
      <c r="BM617" s="41" t="s">
        <v>1003</v>
      </c>
    </row>
    <row r="618" spans="2:65" s="12" customFormat="1" x14ac:dyDescent="0.2">
      <c r="B618" s="160"/>
      <c r="D618" s="161" t="s">
        <v>327</v>
      </c>
      <c r="E618" s="43" t="s">
        <v>1</v>
      </c>
      <c r="F618" s="162" t="s">
        <v>1004</v>
      </c>
      <c r="H618" s="163">
        <v>9.0399999999999991</v>
      </c>
      <c r="L618" s="160"/>
      <c r="M618" s="164"/>
      <c r="T618" s="165"/>
      <c r="AT618" s="43" t="s">
        <v>327</v>
      </c>
      <c r="AU618" s="43" t="s">
        <v>86</v>
      </c>
      <c r="AV618" s="12" t="s">
        <v>86</v>
      </c>
      <c r="AW618" s="12" t="s">
        <v>33</v>
      </c>
      <c r="AX618" s="12" t="s">
        <v>77</v>
      </c>
      <c r="AY618" s="43" t="s">
        <v>304</v>
      </c>
    </row>
    <row r="619" spans="2:65" s="13" customFormat="1" x14ac:dyDescent="0.2">
      <c r="B619" s="166"/>
      <c r="D619" s="161" t="s">
        <v>327</v>
      </c>
      <c r="E619" s="44" t="s">
        <v>1</v>
      </c>
      <c r="F619" s="167" t="s">
        <v>727</v>
      </c>
      <c r="H619" s="168">
        <v>9.0399999999999991</v>
      </c>
      <c r="L619" s="166"/>
      <c r="M619" s="169"/>
      <c r="T619" s="170"/>
      <c r="AT619" s="44" t="s">
        <v>327</v>
      </c>
      <c r="AU619" s="44" t="s">
        <v>86</v>
      </c>
      <c r="AV619" s="13" t="s">
        <v>315</v>
      </c>
      <c r="AW619" s="13" t="s">
        <v>33</v>
      </c>
      <c r="AX619" s="13" t="s">
        <v>77</v>
      </c>
      <c r="AY619" s="44" t="s">
        <v>304</v>
      </c>
    </row>
    <row r="620" spans="2:65" s="12" customFormat="1" x14ac:dyDescent="0.2">
      <c r="B620" s="160"/>
      <c r="D620" s="161" t="s">
        <v>327</v>
      </c>
      <c r="E620" s="43" t="s">
        <v>1</v>
      </c>
      <c r="F620" s="162" t="s">
        <v>1005</v>
      </c>
      <c r="H620" s="163">
        <v>5.45</v>
      </c>
      <c r="L620" s="160"/>
      <c r="M620" s="164"/>
      <c r="T620" s="165"/>
      <c r="AT620" s="43" t="s">
        <v>327</v>
      </c>
      <c r="AU620" s="43" t="s">
        <v>86</v>
      </c>
      <c r="AV620" s="12" t="s">
        <v>86</v>
      </c>
      <c r="AW620" s="12" t="s">
        <v>33</v>
      </c>
      <c r="AX620" s="12" t="s">
        <v>77</v>
      </c>
      <c r="AY620" s="43" t="s">
        <v>304</v>
      </c>
    </row>
    <row r="621" spans="2:65" s="12" customFormat="1" x14ac:dyDescent="0.2">
      <c r="B621" s="160"/>
      <c r="D621" s="161" t="s">
        <v>327</v>
      </c>
      <c r="E621" s="43" t="s">
        <v>1</v>
      </c>
      <c r="F621" s="162" t="s">
        <v>1006</v>
      </c>
      <c r="H621" s="163">
        <v>3.3</v>
      </c>
      <c r="L621" s="160"/>
      <c r="M621" s="164"/>
      <c r="T621" s="165"/>
      <c r="AT621" s="43" t="s">
        <v>327</v>
      </c>
      <c r="AU621" s="43" t="s">
        <v>86</v>
      </c>
      <c r="AV621" s="12" t="s">
        <v>86</v>
      </c>
      <c r="AW621" s="12" t="s">
        <v>33</v>
      </c>
      <c r="AX621" s="12" t="s">
        <v>77</v>
      </c>
      <c r="AY621" s="43" t="s">
        <v>304</v>
      </c>
    </row>
    <row r="622" spans="2:65" s="13" customFormat="1" x14ac:dyDescent="0.2">
      <c r="B622" s="166"/>
      <c r="D622" s="161" t="s">
        <v>327</v>
      </c>
      <c r="E622" s="44" t="s">
        <v>1</v>
      </c>
      <c r="F622" s="167" t="s">
        <v>730</v>
      </c>
      <c r="H622" s="168">
        <v>8.75</v>
      </c>
      <c r="L622" s="166"/>
      <c r="M622" s="169"/>
      <c r="T622" s="170"/>
      <c r="AT622" s="44" t="s">
        <v>327</v>
      </c>
      <c r="AU622" s="44" t="s">
        <v>86</v>
      </c>
      <c r="AV622" s="13" t="s">
        <v>315</v>
      </c>
      <c r="AW622" s="13" t="s">
        <v>33</v>
      </c>
      <c r="AX622" s="13" t="s">
        <v>77</v>
      </c>
      <c r="AY622" s="44" t="s">
        <v>304</v>
      </c>
    </row>
    <row r="623" spans="2:65" s="12" customFormat="1" x14ac:dyDescent="0.2">
      <c r="B623" s="160"/>
      <c r="D623" s="161" t="s">
        <v>327</v>
      </c>
      <c r="E623" s="43" t="s">
        <v>1</v>
      </c>
      <c r="F623" s="162" t="s">
        <v>1007</v>
      </c>
      <c r="H623" s="163">
        <v>7.75</v>
      </c>
      <c r="L623" s="160"/>
      <c r="M623" s="164"/>
      <c r="T623" s="165"/>
      <c r="AT623" s="43" t="s">
        <v>327</v>
      </c>
      <c r="AU623" s="43" t="s">
        <v>86</v>
      </c>
      <c r="AV623" s="12" t="s">
        <v>86</v>
      </c>
      <c r="AW623" s="12" t="s">
        <v>33</v>
      </c>
      <c r="AX623" s="12" t="s">
        <v>77</v>
      </c>
      <c r="AY623" s="43" t="s">
        <v>304</v>
      </c>
    </row>
    <row r="624" spans="2:65" s="12" customFormat="1" x14ac:dyDescent="0.2">
      <c r="B624" s="160"/>
      <c r="D624" s="161" t="s">
        <v>327</v>
      </c>
      <c r="E624" s="43" t="s">
        <v>1</v>
      </c>
      <c r="F624" s="162" t="s">
        <v>1008</v>
      </c>
      <c r="H624" s="163">
        <v>5.2</v>
      </c>
      <c r="L624" s="160"/>
      <c r="M624" s="164"/>
      <c r="T624" s="165"/>
      <c r="AT624" s="43" t="s">
        <v>327</v>
      </c>
      <c r="AU624" s="43" t="s">
        <v>86</v>
      </c>
      <c r="AV624" s="12" t="s">
        <v>86</v>
      </c>
      <c r="AW624" s="12" t="s">
        <v>33</v>
      </c>
      <c r="AX624" s="12" t="s">
        <v>77</v>
      </c>
      <c r="AY624" s="43" t="s">
        <v>304</v>
      </c>
    </row>
    <row r="625" spans="2:65" s="12" customFormat="1" x14ac:dyDescent="0.2">
      <c r="B625" s="160"/>
      <c r="D625" s="161" t="s">
        <v>327</v>
      </c>
      <c r="E625" s="43" t="s">
        <v>1</v>
      </c>
      <c r="F625" s="162" t="s">
        <v>1009</v>
      </c>
      <c r="H625" s="163">
        <v>5.88</v>
      </c>
      <c r="L625" s="160"/>
      <c r="M625" s="164"/>
      <c r="T625" s="165"/>
      <c r="AT625" s="43" t="s">
        <v>327</v>
      </c>
      <c r="AU625" s="43" t="s">
        <v>86</v>
      </c>
      <c r="AV625" s="12" t="s">
        <v>86</v>
      </c>
      <c r="AW625" s="12" t="s">
        <v>33</v>
      </c>
      <c r="AX625" s="12" t="s">
        <v>77</v>
      </c>
      <c r="AY625" s="43" t="s">
        <v>304</v>
      </c>
    </row>
    <row r="626" spans="2:65" s="12" customFormat="1" x14ac:dyDescent="0.2">
      <c r="B626" s="160"/>
      <c r="D626" s="161" t="s">
        <v>327</v>
      </c>
      <c r="E626" s="43" t="s">
        <v>1</v>
      </c>
      <c r="F626" s="162" t="s">
        <v>1010</v>
      </c>
      <c r="H626" s="163">
        <v>2.3199999999999998</v>
      </c>
      <c r="L626" s="160"/>
      <c r="M626" s="164"/>
      <c r="T626" s="165"/>
      <c r="AT626" s="43" t="s">
        <v>327</v>
      </c>
      <c r="AU626" s="43" t="s">
        <v>86</v>
      </c>
      <c r="AV626" s="12" t="s">
        <v>86</v>
      </c>
      <c r="AW626" s="12" t="s">
        <v>33</v>
      </c>
      <c r="AX626" s="12" t="s">
        <v>77</v>
      </c>
      <c r="AY626" s="43" t="s">
        <v>304</v>
      </c>
    </row>
    <row r="627" spans="2:65" s="12" customFormat="1" x14ac:dyDescent="0.2">
      <c r="B627" s="160"/>
      <c r="D627" s="161" t="s">
        <v>327</v>
      </c>
      <c r="E627" s="43" t="s">
        <v>1</v>
      </c>
      <c r="F627" s="162" t="s">
        <v>1011</v>
      </c>
      <c r="H627" s="163">
        <v>99</v>
      </c>
      <c r="L627" s="160"/>
      <c r="M627" s="164"/>
      <c r="T627" s="165"/>
      <c r="AT627" s="43" t="s">
        <v>327</v>
      </c>
      <c r="AU627" s="43" t="s">
        <v>86</v>
      </c>
      <c r="AV627" s="12" t="s">
        <v>86</v>
      </c>
      <c r="AW627" s="12" t="s">
        <v>33</v>
      </c>
      <c r="AX627" s="12" t="s">
        <v>77</v>
      </c>
      <c r="AY627" s="43" t="s">
        <v>304</v>
      </c>
    </row>
    <row r="628" spans="2:65" s="12" customFormat="1" x14ac:dyDescent="0.2">
      <c r="B628" s="160"/>
      <c r="D628" s="161" t="s">
        <v>327</v>
      </c>
      <c r="E628" s="43" t="s">
        <v>1</v>
      </c>
      <c r="F628" s="162" t="s">
        <v>1012</v>
      </c>
      <c r="H628" s="163">
        <v>12</v>
      </c>
      <c r="L628" s="160"/>
      <c r="M628" s="164"/>
      <c r="T628" s="165"/>
      <c r="AT628" s="43" t="s">
        <v>327</v>
      </c>
      <c r="AU628" s="43" t="s">
        <v>86</v>
      </c>
      <c r="AV628" s="12" t="s">
        <v>86</v>
      </c>
      <c r="AW628" s="12" t="s">
        <v>33</v>
      </c>
      <c r="AX628" s="12" t="s">
        <v>77</v>
      </c>
      <c r="AY628" s="43" t="s">
        <v>304</v>
      </c>
    </row>
    <row r="629" spans="2:65" s="13" customFormat="1" x14ac:dyDescent="0.2">
      <c r="B629" s="166"/>
      <c r="D629" s="161" t="s">
        <v>327</v>
      </c>
      <c r="E629" s="44" t="s">
        <v>1</v>
      </c>
      <c r="F629" s="167" t="s">
        <v>735</v>
      </c>
      <c r="H629" s="168">
        <v>132.15</v>
      </c>
      <c r="L629" s="166"/>
      <c r="M629" s="169"/>
      <c r="T629" s="170"/>
      <c r="AT629" s="44" t="s">
        <v>327</v>
      </c>
      <c r="AU629" s="44" t="s">
        <v>86</v>
      </c>
      <c r="AV629" s="13" t="s">
        <v>315</v>
      </c>
      <c r="AW629" s="13" t="s">
        <v>33</v>
      </c>
      <c r="AX629" s="13" t="s">
        <v>77</v>
      </c>
      <c r="AY629" s="44" t="s">
        <v>304</v>
      </c>
    </row>
    <row r="630" spans="2:65" s="14" customFormat="1" x14ac:dyDescent="0.2">
      <c r="B630" s="171"/>
      <c r="D630" s="161" t="s">
        <v>327</v>
      </c>
      <c r="E630" s="45" t="s">
        <v>148</v>
      </c>
      <c r="F630" s="172" t="s">
        <v>380</v>
      </c>
      <c r="H630" s="173">
        <v>149.94</v>
      </c>
      <c r="L630" s="171"/>
      <c r="M630" s="174"/>
      <c r="T630" s="175"/>
      <c r="AT630" s="45" t="s">
        <v>327</v>
      </c>
      <c r="AU630" s="45" t="s">
        <v>86</v>
      </c>
      <c r="AV630" s="14" t="s">
        <v>108</v>
      </c>
      <c r="AW630" s="14" t="s">
        <v>33</v>
      </c>
      <c r="AX630" s="14" t="s">
        <v>8</v>
      </c>
      <c r="AY630" s="45" t="s">
        <v>304</v>
      </c>
    </row>
    <row r="631" spans="2:65" s="1" customFormat="1" ht="16.5" customHeight="1" x14ac:dyDescent="0.2">
      <c r="B631" s="24"/>
      <c r="C631" s="176" t="s">
        <v>1013</v>
      </c>
      <c r="D631" s="176" t="s">
        <v>431</v>
      </c>
      <c r="E631" s="177" t="s">
        <v>1014</v>
      </c>
      <c r="F631" s="178" t="s">
        <v>1015</v>
      </c>
      <c r="G631" s="179" t="s">
        <v>325</v>
      </c>
      <c r="H631" s="180">
        <v>65.974000000000004</v>
      </c>
      <c r="I631" s="46"/>
      <c r="J631" s="181">
        <f>ROUND(I631*H631,0)</f>
        <v>0</v>
      </c>
      <c r="K631" s="178" t="s">
        <v>310</v>
      </c>
      <c r="L631" s="182"/>
      <c r="M631" s="183" t="s">
        <v>1</v>
      </c>
      <c r="N631" s="184" t="s">
        <v>42</v>
      </c>
      <c r="P631" s="158">
        <f>O631*H631</f>
        <v>0</v>
      </c>
      <c r="Q631" s="158">
        <v>5.5999999999999995E-4</v>
      </c>
      <c r="R631" s="158">
        <f>Q631*H631</f>
        <v>3.6945439999999996E-2</v>
      </c>
      <c r="S631" s="158">
        <v>0</v>
      </c>
      <c r="T631" s="159">
        <f>S631*H631</f>
        <v>0</v>
      </c>
      <c r="AR631" s="41" t="s">
        <v>339</v>
      </c>
      <c r="AT631" s="41" t="s">
        <v>431</v>
      </c>
      <c r="AU631" s="41" t="s">
        <v>86</v>
      </c>
      <c r="AY631" s="17" t="s">
        <v>304</v>
      </c>
      <c r="BE631" s="42">
        <f>IF(N631="základní",J631,0)</f>
        <v>0</v>
      </c>
      <c r="BF631" s="42">
        <f>IF(N631="snížená",J631,0)</f>
        <v>0</v>
      </c>
      <c r="BG631" s="42">
        <f>IF(N631="zákl. přenesená",J631,0)</f>
        <v>0</v>
      </c>
      <c r="BH631" s="42">
        <f>IF(N631="sníž. přenesená",J631,0)</f>
        <v>0</v>
      </c>
      <c r="BI631" s="42">
        <f>IF(N631="nulová",J631,0)</f>
        <v>0</v>
      </c>
      <c r="BJ631" s="17" t="s">
        <v>8</v>
      </c>
      <c r="BK631" s="42">
        <f>ROUND(I631*H631,0)</f>
        <v>0</v>
      </c>
      <c r="BL631" s="17" t="s">
        <v>108</v>
      </c>
      <c r="BM631" s="41" t="s">
        <v>1016</v>
      </c>
    </row>
    <row r="632" spans="2:65" s="12" customFormat="1" x14ac:dyDescent="0.2">
      <c r="B632" s="160"/>
      <c r="D632" s="161" t="s">
        <v>327</v>
      </c>
      <c r="E632" s="43" t="s">
        <v>1</v>
      </c>
      <c r="F632" s="162" t="s">
        <v>1017</v>
      </c>
      <c r="H632" s="163">
        <v>65.974000000000004</v>
      </c>
      <c r="L632" s="160"/>
      <c r="M632" s="164"/>
      <c r="T632" s="165"/>
      <c r="AT632" s="43" t="s">
        <v>327</v>
      </c>
      <c r="AU632" s="43" t="s">
        <v>86</v>
      </c>
      <c r="AV632" s="12" t="s">
        <v>86</v>
      </c>
      <c r="AW632" s="12" t="s">
        <v>33</v>
      </c>
      <c r="AX632" s="12" t="s">
        <v>8</v>
      </c>
      <c r="AY632" s="43" t="s">
        <v>304</v>
      </c>
    </row>
    <row r="633" spans="2:65" s="1" customFormat="1" ht="37.9" customHeight="1" x14ac:dyDescent="0.2">
      <c r="B633" s="24"/>
      <c r="C633" s="150" t="s">
        <v>1018</v>
      </c>
      <c r="D633" s="150" t="s">
        <v>306</v>
      </c>
      <c r="E633" s="151" t="s">
        <v>1019</v>
      </c>
      <c r="F633" s="152" t="s">
        <v>1020</v>
      </c>
      <c r="G633" s="153" t="s">
        <v>325</v>
      </c>
      <c r="H633" s="154">
        <v>134.488</v>
      </c>
      <c r="I633" s="40"/>
      <c r="J633" s="155">
        <f>ROUND(I633*H633,0)</f>
        <v>0</v>
      </c>
      <c r="K633" s="152" t="s">
        <v>310</v>
      </c>
      <c r="L633" s="24"/>
      <c r="M633" s="156" t="s">
        <v>1</v>
      </c>
      <c r="N633" s="157" t="s">
        <v>42</v>
      </c>
      <c r="P633" s="158">
        <f>O633*H633</f>
        <v>0</v>
      </c>
      <c r="Q633" s="158">
        <v>1.1192000000000001E-2</v>
      </c>
      <c r="R633" s="158">
        <f>Q633*H633</f>
        <v>1.505189696</v>
      </c>
      <c r="S633" s="158">
        <v>0</v>
      </c>
      <c r="T633" s="159">
        <f>S633*H633</f>
        <v>0</v>
      </c>
      <c r="AR633" s="41" t="s">
        <v>108</v>
      </c>
      <c r="AT633" s="41" t="s">
        <v>306</v>
      </c>
      <c r="AU633" s="41" t="s">
        <v>86</v>
      </c>
      <c r="AY633" s="17" t="s">
        <v>304</v>
      </c>
      <c r="BE633" s="42">
        <f>IF(N633="základní",J633,0)</f>
        <v>0</v>
      </c>
      <c r="BF633" s="42">
        <f>IF(N633="snížená",J633,0)</f>
        <v>0</v>
      </c>
      <c r="BG633" s="42">
        <f>IF(N633="zákl. přenesená",J633,0)</f>
        <v>0</v>
      </c>
      <c r="BH633" s="42">
        <f>IF(N633="sníž. přenesená",J633,0)</f>
        <v>0</v>
      </c>
      <c r="BI633" s="42">
        <f>IF(N633="nulová",J633,0)</f>
        <v>0</v>
      </c>
      <c r="BJ633" s="17" t="s">
        <v>8</v>
      </c>
      <c r="BK633" s="42">
        <f>ROUND(I633*H633,0)</f>
        <v>0</v>
      </c>
      <c r="BL633" s="17" t="s">
        <v>108</v>
      </c>
      <c r="BM633" s="41" t="s">
        <v>1021</v>
      </c>
    </row>
    <row r="634" spans="2:65" s="12" customFormat="1" ht="22.5" x14ac:dyDescent="0.2">
      <c r="B634" s="160"/>
      <c r="D634" s="161" t="s">
        <v>327</v>
      </c>
      <c r="E634" s="43" t="s">
        <v>1</v>
      </c>
      <c r="F634" s="162" t="s">
        <v>1022</v>
      </c>
      <c r="H634" s="163">
        <v>16.314</v>
      </c>
      <c r="L634" s="160"/>
      <c r="M634" s="164"/>
      <c r="T634" s="165"/>
      <c r="AT634" s="43" t="s">
        <v>327</v>
      </c>
      <c r="AU634" s="43" t="s">
        <v>86</v>
      </c>
      <c r="AV634" s="12" t="s">
        <v>86</v>
      </c>
      <c r="AW634" s="12" t="s">
        <v>33</v>
      </c>
      <c r="AX634" s="12" t="s">
        <v>77</v>
      </c>
      <c r="AY634" s="43" t="s">
        <v>304</v>
      </c>
    </row>
    <row r="635" spans="2:65" s="12" customFormat="1" ht="22.5" x14ac:dyDescent="0.2">
      <c r="B635" s="160"/>
      <c r="D635" s="161" t="s">
        <v>327</v>
      </c>
      <c r="E635" s="43" t="s">
        <v>1</v>
      </c>
      <c r="F635" s="162" t="s">
        <v>1023</v>
      </c>
      <c r="H635" s="163">
        <v>10.67</v>
      </c>
      <c r="L635" s="160"/>
      <c r="M635" s="164"/>
      <c r="T635" s="165"/>
      <c r="AT635" s="43" t="s">
        <v>327</v>
      </c>
      <c r="AU635" s="43" t="s">
        <v>86</v>
      </c>
      <c r="AV635" s="12" t="s">
        <v>86</v>
      </c>
      <c r="AW635" s="12" t="s">
        <v>33</v>
      </c>
      <c r="AX635" s="12" t="s">
        <v>77</v>
      </c>
      <c r="AY635" s="43" t="s">
        <v>304</v>
      </c>
    </row>
    <row r="636" spans="2:65" s="13" customFormat="1" x14ac:dyDescent="0.2">
      <c r="B636" s="166"/>
      <c r="D636" s="161" t="s">
        <v>327</v>
      </c>
      <c r="E636" s="44" t="s">
        <v>1</v>
      </c>
      <c r="F636" s="167" t="s">
        <v>727</v>
      </c>
      <c r="H636" s="168">
        <v>26.984000000000002</v>
      </c>
      <c r="L636" s="166"/>
      <c r="M636" s="169"/>
      <c r="T636" s="170"/>
      <c r="AT636" s="44" t="s">
        <v>327</v>
      </c>
      <c r="AU636" s="44" t="s">
        <v>86</v>
      </c>
      <c r="AV636" s="13" t="s">
        <v>315</v>
      </c>
      <c r="AW636" s="13" t="s">
        <v>33</v>
      </c>
      <c r="AX636" s="13" t="s">
        <v>77</v>
      </c>
      <c r="AY636" s="44" t="s">
        <v>304</v>
      </c>
    </row>
    <row r="637" spans="2:65" s="12" customFormat="1" x14ac:dyDescent="0.2">
      <c r="B637" s="160"/>
      <c r="D637" s="161" t="s">
        <v>327</v>
      </c>
      <c r="E637" s="43" t="s">
        <v>1</v>
      </c>
      <c r="F637" s="162" t="s">
        <v>728</v>
      </c>
      <c r="H637" s="163">
        <v>4.1479999999999997</v>
      </c>
      <c r="L637" s="160"/>
      <c r="M637" s="164"/>
      <c r="T637" s="165"/>
      <c r="AT637" s="43" t="s">
        <v>327</v>
      </c>
      <c r="AU637" s="43" t="s">
        <v>86</v>
      </c>
      <c r="AV637" s="12" t="s">
        <v>86</v>
      </c>
      <c r="AW637" s="12" t="s">
        <v>33</v>
      </c>
      <c r="AX637" s="12" t="s">
        <v>77</v>
      </c>
      <c r="AY637" s="43" t="s">
        <v>304</v>
      </c>
    </row>
    <row r="638" spans="2:65" s="13" customFormat="1" x14ac:dyDescent="0.2">
      <c r="B638" s="166"/>
      <c r="D638" s="161" t="s">
        <v>327</v>
      </c>
      <c r="E638" s="44" t="s">
        <v>1</v>
      </c>
      <c r="F638" s="167" t="s">
        <v>730</v>
      </c>
      <c r="H638" s="168">
        <v>4.1479999999999997</v>
      </c>
      <c r="L638" s="166"/>
      <c r="M638" s="169"/>
      <c r="T638" s="170"/>
      <c r="AT638" s="44" t="s">
        <v>327</v>
      </c>
      <c r="AU638" s="44" t="s">
        <v>86</v>
      </c>
      <c r="AV638" s="13" t="s">
        <v>315</v>
      </c>
      <c r="AW638" s="13" t="s">
        <v>33</v>
      </c>
      <c r="AX638" s="13" t="s">
        <v>77</v>
      </c>
      <c r="AY638" s="44" t="s">
        <v>304</v>
      </c>
    </row>
    <row r="639" spans="2:65" s="12" customFormat="1" ht="22.5" x14ac:dyDescent="0.2">
      <c r="B639" s="160"/>
      <c r="D639" s="161" t="s">
        <v>327</v>
      </c>
      <c r="E639" s="43" t="s">
        <v>1</v>
      </c>
      <c r="F639" s="162" t="s">
        <v>1024</v>
      </c>
      <c r="H639" s="163">
        <v>12.316000000000001</v>
      </c>
      <c r="L639" s="160"/>
      <c r="M639" s="164"/>
      <c r="T639" s="165"/>
      <c r="AT639" s="43" t="s">
        <v>327</v>
      </c>
      <c r="AU639" s="43" t="s">
        <v>86</v>
      </c>
      <c r="AV639" s="12" t="s">
        <v>86</v>
      </c>
      <c r="AW639" s="12" t="s">
        <v>33</v>
      </c>
      <c r="AX639" s="12" t="s">
        <v>77</v>
      </c>
      <c r="AY639" s="43" t="s">
        <v>304</v>
      </c>
    </row>
    <row r="640" spans="2:65" s="12" customFormat="1" ht="22.5" x14ac:dyDescent="0.2">
      <c r="B640" s="160"/>
      <c r="D640" s="161" t="s">
        <v>327</v>
      </c>
      <c r="E640" s="43" t="s">
        <v>1</v>
      </c>
      <c r="F640" s="162" t="s">
        <v>1025</v>
      </c>
      <c r="H640" s="163">
        <v>16.324000000000002</v>
      </c>
      <c r="L640" s="160"/>
      <c r="M640" s="164"/>
      <c r="T640" s="165"/>
      <c r="AT640" s="43" t="s">
        <v>327</v>
      </c>
      <c r="AU640" s="43" t="s">
        <v>86</v>
      </c>
      <c r="AV640" s="12" t="s">
        <v>86</v>
      </c>
      <c r="AW640" s="12" t="s">
        <v>33</v>
      </c>
      <c r="AX640" s="12" t="s">
        <v>77</v>
      </c>
      <c r="AY640" s="43" t="s">
        <v>304</v>
      </c>
    </row>
    <row r="641" spans="2:65" s="13" customFormat="1" x14ac:dyDescent="0.2">
      <c r="B641" s="166"/>
      <c r="D641" s="161" t="s">
        <v>327</v>
      </c>
      <c r="E641" s="44" t="s">
        <v>1</v>
      </c>
      <c r="F641" s="167" t="s">
        <v>735</v>
      </c>
      <c r="H641" s="168">
        <v>28.64</v>
      </c>
      <c r="L641" s="166"/>
      <c r="M641" s="169"/>
      <c r="T641" s="170"/>
      <c r="AT641" s="44" t="s">
        <v>327</v>
      </c>
      <c r="AU641" s="44" t="s">
        <v>86</v>
      </c>
      <c r="AV641" s="13" t="s">
        <v>315</v>
      </c>
      <c r="AW641" s="13" t="s">
        <v>33</v>
      </c>
      <c r="AX641" s="13" t="s">
        <v>77</v>
      </c>
      <c r="AY641" s="44" t="s">
        <v>304</v>
      </c>
    </row>
    <row r="642" spans="2:65" s="14" customFormat="1" ht="22.5" x14ac:dyDescent="0.2">
      <c r="B642" s="171"/>
      <c r="D642" s="161" t="s">
        <v>327</v>
      </c>
      <c r="E642" s="45" t="s">
        <v>139</v>
      </c>
      <c r="F642" s="172" t="s">
        <v>1026</v>
      </c>
      <c r="H642" s="173">
        <v>59.771999999999998</v>
      </c>
      <c r="L642" s="171"/>
      <c r="M642" s="174"/>
      <c r="T642" s="175"/>
      <c r="AT642" s="45" t="s">
        <v>327</v>
      </c>
      <c r="AU642" s="45" t="s">
        <v>86</v>
      </c>
      <c r="AV642" s="14" t="s">
        <v>108</v>
      </c>
      <c r="AW642" s="14" t="s">
        <v>33</v>
      </c>
      <c r="AX642" s="14" t="s">
        <v>77</v>
      </c>
      <c r="AY642" s="45" t="s">
        <v>304</v>
      </c>
    </row>
    <row r="643" spans="2:65" s="12" customFormat="1" ht="22.5" x14ac:dyDescent="0.2">
      <c r="B643" s="160"/>
      <c r="D643" s="161" t="s">
        <v>327</v>
      </c>
      <c r="E643" s="43" t="s">
        <v>1</v>
      </c>
      <c r="F643" s="162" t="s">
        <v>1027</v>
      </c>
      <c r="H643" s="163">
        <v>20.393000000000001</v>
      </c>
      <c r="L643" s="160"/>
      <c r="M643" s="164"/>
      <c r="T643" s="165"/>
      <c r="AT643" s="43" t="s">
        <v>327</v>
      </c>
      <c r="AU643" s="43" t="s">
        <v>86</v>
      </c>
      <c r="AV643" s="12" t="s">
        <v>86</v>
      </c>
      <c r="AW643" s="12" t="s">
        <v>33</v>
      </c>
      <c r="AX643" s="12" t="s">
        <v>77</v>
      </c>
      <c r="AY643" s="43" t="s">
        <v>304</v>
      </c>
    </row>
    <row r="644" spans="2:65" s="12" customFormat="1" ht="22.5" x14ac:dyDescent="0.2">
      <c r="B644" s="160"/>
      <c r="D644" s="161" t="s">
        <v>327</v>
      </c>
      <c r="E644" s="43" t="s">
        <v>1</v>
      </c>
      <c r="F644" s="162" t="s">
        <v>1028</v>
      </c>
      <c r="H644" s="163">
        <v>13.337999999999999</v>
      </c>
      <c r="L644" s="160"/>
      <c r="M644" s="164"/>
      <c r="T644" s="165"/>
      <c r="AT644" s="43" t="s">
        <v>327</v>
      </c>
      <c r="AU644" s="43" t="s">
        <v>86</v>
      </c>
      <c r="AV644" s="12" t="s">
        <v>86</v>
      </c>
      <c r="AW644" s="12" t="s">
        <v>33</v>
      </c>
      <c r="AX644" s="12" t="s">
        <v>77</v>
      </c>
      <c r="AY644" s="43" t="s">
        <v>304</v>
      </c>
    </row>
    <row r="645" spans="2:65" s="13" customFormat="1" x14ac:dyDescent="0.2">
      <c r="B645" s="166"/>
      <c r="D645" s="161" t="s">
        <v>327</v>
      </c>
      <c r="E645" s="44" t="s">
        <v>1</v>
      </c>
      <c r="F645" s="167" t="s">
        <v>727</v>
      </c>
      <c r="H645" s="168">
        <v>33.731000000000002</v>
      </c>
      <c r="L645" s="166"/>
      <c r="M645" s="169"/>
      <c r="T645" s="170"/>
      <c r="AT645" s="44" t="s">
        <v>327</v>
      </c>
      <c r="AU645" s="44" t="s">
        <v>86</v>
      </c>
      <c r="AV645" s="13" t="s">
        <v>315</v>
      </c>
      <c r="AW645" s="13" t="s">
        <v>33</v>
      </c>
      <c r="AX645" s="13" t="s">
        <v>77</v>
      </c>
      <c r="AY645" s="44" t="s">
        <v>304</v>
      </c>
    </row>
    <row r="646" spans="2:65" s="12" customFormat="1" x14ac:dyDescent="0.2">
      <c r="B646" s="160"/>
      <c r="D646" s="161" t="s">
        <v>327</v>
      </c>
      <c r="E646" s="43" t="s">
        <v>1</v>
      </c>
      <c r="F646" s="162" t="s">
        <v>1029</v>
      </c>
      <c r="H646" s="163">
        <v>5.1849999999999996</v>
      </c>
      <c r="L646" s="160"/>
      <c r="M646" s="164"/>
      <c r="T646" s="165"/>
      <c r="AT646" s="43" t="s">
        <v>327</v>
      </c>
      <c r="AU646" s="43" t="s">
        <v>86</v>
      </c>
      <c r="AV646" s="12" t="s">
        <v>86</v>
      </c>
      <c r="AW646" s="12" t="s">
        <v>33</v>
      </c>
      <c r="AX646" s="12" t="s">
        <v>77</v>
      </c>
      <c r="AY646" s="43" t="s">
        <v>304</v>
      </c>
    </row>
    <row r="647" spans="2:65" s="13" customFormat="1" x14ac:dyDescent="0.2">
      <c r="B647" s="166"/>
      <c r="D647" s="161" t="s">
        <v>327</v>
      </c>
      <c r="E647" s="44" t="s">
        <v>1</v>
      </c>
      <c r="F647" s="167" t="s">
        <v>730</v>
      </c>
      <c r="H647" s="168">
        <v>5.1849999999999996</v>
      </c>
      <c r="L647" s="166"/>
      <c r="M647" s="169"/>
      <c r="T647" s="170"/>
      <c r="AT647" s="44" t="s">
        <v>327</v>
      </c>
      <c r="AU647" s="44" t="s">
        <v>86</v>
      </c>
      <c r="AV647" s="13" t="s">
        <v>315</v>
      </c>
      <c r="AW647" s="13" t="s">
        <v>33</v>
      </c>
      <c r="AX647" s="13" t="s">
        <v>77</v>
      </c>
      <c r="AY647" s="44" t="s">
        <v>304</v>
      </c>
    </row>
    <row r="648" spans="2:65" s="12" customFormat="1" ht="22.5" x14ac:dyDescent="0.2">
      <c r="B648" s="160"/>
      <c r="D648" s="161" t="s">
        <v>327</v>
      </c>
      <c r="E648" s="43" t="s">
        <v>1</v>
      </c>
      <c r="F648" s="162" t="s">
        <v>1030</v>
      </c>
      <c r="H648" s="163">
        <v>15.395</v>
      </c>
      <c r="L648" s="160"/>
      <c r="M648" s="164"/>
      <c r="T648" s="165"/>
      <c r="AT648" s="43" t="s">
        <v>327</v>
      </c>
      <c r="AU648" s="43" t="s">
        <v>86</v>
      </c>
      <c r="AV648" s="12" t="s">
        <v>86</v>
      </c>
      <c r="AW648" s="12" t="s">
        <v>33</v>
      </c>
      <c r="AX648" s="12" t="s">
        <v>77</v>
      </c>
      <c r="AY648" s="43" t="s">
        <v>304</v>
      </c>
    </row>
    <row r="649" spans="2:65" s="12" customFormat="1" ht="22.5" x14ac:dyDescent="0.2">
      <c r="B649" s="160"/>
      <c r="D649" s="161" t="s">
        <v>327</v>
      </c>
      <c r="E649" s="43" t="s">
        <v>1</v>
      </c>
      <c r="F649" s="162" t="s">
        <v>1031</v>
      </c>
      <c r="H649" s="163">
        <v>20.405000000000001</v>
      </c>
      <c r="L649" s="160"/>
      <c r="M649" s="164"/>
      <c r="T649" s="165"/>
      <c r="AT649" s="43" t="s">
        <v>327</v>
      </c>
      <c r="AU649" s="43" t="s">
        <v>86</v>
      </c>
      <c r="AV649" s="12" t="s">
        <v>86</v>
      </c>
      <c r="AW649" s="12" t="s">
        <v>33</v>
      </c>
      <c r="AX649" s="12" t="s">
        <v>77</v>
      </c>
      <c r="AY649" s="43" t="s">
        <v>304</v>
      </c>
    </row>
    <row r="650" spans="2:65" s="13" customFormat="1" x14ac:dyDescent="0.2">
      <c r="B650" s="166"/>
      <c r="D650" s="161" t="s">
        <v>327</v>
      </c>
      <c r="E650" s="44" t="s">
        <v>1</v>
      </c>
      <c r="F650" s="167" t="s">
        <v>735</v>
      </c>
      <c r="H650" s="168">
        <v>35.799999999999997</v>
      </c>
      <c r="L650" s="166"/>
      <c r="M650" s="169"/>
      <c r="T650" s="170"/>
      <c r="AT650" s="44" t="s">
        <v>327</v>
      </c>
      <c r="AU650" s="44" t="s">
        <v>86</v>
      </c>
      <c r="AV650" s="13" t="s">
        <v>315</v>
      </c>
      <c r="AW650" s="13" t="s">
        <v>33</v>
      </c>
      <c r="AX650" s="13" t="s">
        <v>77</v>
      </c>
      <c r="AY650" s="44" t="s">
        <v>304</v>
      </c>
    </row>
    <row r="651" spans="2:65" s="14" customFormat="1" ht="22.5" x14ac:dyDescent="0.2">
      <c r="B651" s="171"/>
      <c r="D651" s="161" t="s">
        <v>327</v>
      </c>
      <c r="E651" s="45" t="s">
        <v>142</v>
      </c>
      <c r="F651" s="172" t="s">
        <v>1032</v>
      </c>
      <c r="H651" s="173">
        <v>74.715999999999994</v>
      </c>
      <c r="L651" s="171"/>
      <c r="M651" s="174"/>
      <c r="T651" s="175"/>
      <c r="AT651" s="45" t="s">
        <v>327</v>
      </c>
      <c r="AU651" s="45" t="s">
        <v>86</v>
      </c>
      <c r="AV651" s="14" t="s">
        <v>108</v>
      </c>
      <c r="AW651" s="14" t="s">
        <v>33</v>
      </c>
      <c r="AX651" s="14" t="s">
        <v>77</v>
      </c>
      <c r="AY651" s="45" t="s">
        <v>304</v>
      </c>
    </row>
    <row r="652" spans="2:65" s="12" customFormat="1" x14ac:dyDescent="0.2">
      <c r="B652" s="160"/>
      <c r="D652" s="161" t="s">
        <v>327</v>
      </c>
      <c r="E652" s="43" t="s">
        <v>1</v>
      </c>
      <c r="F652" s="162" t="s">
        <v>139</v>
      </c>
      <c r="H652" s="163">
        <v>59.771999999999998</v>
      </c>
      <c r="L652" s="160"/>
      <c r="M652" s="164"/>
      <c r="T652" s="165"/>
      <c r="AT652" s="43" t="s">
        <v>327</v>
      </c>
      <c r="AU652" s="43" t="s">
        <v>86</v>
      </c>
      <c r="AV652" s="12" t="s">
        <v>86</v>
      </c>
      <c r="AW652" s="12" t="s">
        <v>33</v>
      </c>
      <c r="AX652" s="12" t="s">
        <v>77</v>
      </c>
      <c r="AY652" s="43" t="s">
        <v>304</v>
      </c>
    </row>
    <row r="653" spans="2:65" s="12" customFormat="1" x14ac:dyDescent="0.2">
      <c r="B653" s="160"/>
      <c r="D653" s="161" t="s">
        <v>327</v>
      </c>
      <c r="E653" s="43" t="s">
        <v>1</v>
      </c>
      <c r="F653" s="162" t="s">
        <v>142</v>
      </c>
      <c r="H653" s="163">
        <v>74.715999999999994</v>
      </c>
      <c r="L653" s="160"/>
      <c r="M653" s="164"/>
      <c r="T653" s="165"/>
      <c r="AT653" s="43" t="s">
        <v>327</v>
      </c>
      <c r="AU653" s="43" t="s">
        <v>86</v>
      </c>
      <c r="AV653" s="12" t="s">
        <v>86</v>
      </c>
      <c r="AW653" s="12" t="s">
        <v>33</v>
      </c>
      <c r="AX653" s="12" t="s">
        <v>77</v>
      </c>
      <c r="AY653" s="43" t="s">
        <v>304</v>
      </c>
    </row>
    <row r="654" spans="2:65" s="14" customFormat="1" x14ac:dyDescent="0.2">
      <c r="B654" s="171"/>
      <c r="D654" s="161" t="s">
        <v>327</v>
      </c>
      <c r="E654" s="45" t="s">
        <v>1</v>
      </c>
      <c r="F654" s="172" t="s">
        <v>380</v>
      </c>
      <c r="H654" s="173">
        <v>134.488</v>
      </c>
      <c r="L654" s="171"/>
      <c r="M654" s="174"/>
      <c r="T654" s="175"/>
      <c r="AT654" s="45" t="s">
        <v>327</v>
      </c>
      <c r="AU654" s="45" t="s">
        <v>86</v>
      </c>
      <c r="AV654" s="14" t="s">
        <v>108</v>
      </c>
      <c r="AW654" s="14" t="s">
        <v>33</v>
      </c>
      <c r="AX654" s="14" t="s">
        <v>8</v>
      </c>
      <c r="AY654" s="45" t="s">
        <v>304</v>
      </c>
    </row>
    <row r="655" spans="2:65" s="1" customFormat="1" ht="24.2" customHeight="1" x14ac:dyDescent="0.2">
      <c r="B655" s="24"/>
      <c r="C655" s="176" t="s">
        <v>1033</v>
      </c>
      <c r="D655" s="176" t="s">
        <v>431</v>
      </c>
      <c r="E655" s="177" t="s">
        <v>1034</v>
      </c>
      <c r="F655" s="178" t="s">
        <v>1035</v>
      </c>
      <c r="G655" s="179" t="s">
        <v>325</v>
      </c>
      <c r="H655" s="180">
        <v>141.21299999999999</v>
      </c>
      <c r="I655" s="46"/>
      <c r="J655" s="181">
        <f>ROUND(I655*H655,0)</f>
        <v>0</v>
      </c>
      <c r="K655" s="178" t="s">
        <v>310</v>
      </c>
      <c r="L655" s="182"/>
      <c r="M655" s="183" t="s">
        <v>1</v>
      </c>
      <c r="N655" s="184" t="s">
        <v>42</v>
      </c>
      <c r="P655" s="158">
        <f>O655*H655</f>
        <v>0</v>
      </c>
      <c r="Q655" s="158">
        <v>3.5999999999999999E-3</v>
      </c>
      <c r="R655" s="158">
        <f>Q655*H655</f>
        <v>0.50836680000000001</v>
      </c>
      <c r="S655" s="158">
        <v>0</v>
      </c>
      <c r="T655" s="159">
        <f>S655*H655</f>
        <v>0</v>
      </c>
      <c r="AR655" s="41" t="s">
        <v>339</v>
      </c>
      <c r="AT655" s="41" t="s">
        <v>431</v>
      </c>
      <c r="AU655" s="41" t="s">
        <v>86</v>
      </c>
      <c r="AY655" s="17" t="s">
        <v>304</v>
      </c>
      <c r="BE655" s="42">
        <f>IF(N655="základní",J655,0)</f>
        <v>0</v>
      </c>
      <c r="BF655" s="42">
        <f>IF(N655="snížená",J655,0)</f>
        <v>0</v>
      </c>
      <c r="BG655" s="42">
        <f>IF(N655="zákl. přenesená",J655,0)</f>
        <v>0</v>
      </c>
      <c r="BH655" s="42">
        <f>IF(N655="sníž. přenesená",J655,0)</f>
        <v>0</v>
      </c>
      <c r="BI655" s="42">
        <f>IF(N655="nulová",J655,0)</f>
        <v>0</v>
      </c>
      <c r="BJ655" s="17" t="s">
        <v>8</v>
      </c>
      <c r="BK655" s="42">
        <f>ROUND(I655*H655,0)</f>
        <v>0</v>
      </c>
      <c r="BL655" s="17" t="s">
        <v>108</v>
      </c>
      <c r="BM655" s="41" t="s">
        <v>1036</v>
      </c>
    </row>
    <row r="656" spans="2:65" s="12" customFormat="1" x14ac:dyDescent="0.2">
      <c r="B656" s="160"/>
      <c r="D656" s="161" t="s">
        <v>327</v>
      </c>
      <c r="E656" s="43" t="s">
        <v>1</v>
      </c>
      <c r="F656" s="162" t="s">
        <v>1037</v>
      </c>
      <c r="H656" s="163">
        <v>62.761000000000003</v>
      </c>
      <c r="L656" s="160"/>
      <c r="M656" s="164"/>
      <c r="T656" s="165"/>
      <c r="AT656" s="43" t="s">
        <v>327</v>
      </c>
      <c r="AU656" s="43" t="s">
        <v>86</v>
      </c>
      <c r="AV656" s="12" t="s">
        <v>86</v>
      </c>
      <c r="AW656" s="12" t="s">
        <v>33</v>
      </c>
      <c r="AX656" s="12" t="s">
        <v>77</v>
      </c>
      <c r="AY656" s="43" t="s">
        <v>304</v>
      </c>
    </row>
    <row r="657" spans="2:65" s="12" customFormat="1" x14ac:dyDescent="0.2">
      <c r="B657" s="160"/>
      <c r="D657" s="161" t="s">
        <v>327</v>
      </c>
      <c r="E657" s="43" t="s">
        <v>1</v>
      </c>
      <c r="F657" s="162" t="s">
        <v>1038</v>
      </c>
      <c r="H657" s="163">
        <v>78.451999999999998</v>
      </c>
      <c r="L657" s="160"/>
      <c r="M657" s="164"/>
      <c r="T657" s="165"/>
      <c r="AT657" s="43" t="s">
        <v>327</v>
      </c>
      <c r="AU657" s="43" t="s">
        <v>86</v>
      </c>
      <c r="AV657" s="12" t="s">
        <v>86</v>
      </c>
      <c r="AW657" s="12" t="s">
        <v>33</v>
      </c>
      <c r="AX657" s="12" t="s">
        <v>77</v>
      </c>
      <c r="AY657" s="43" t="s">
        <v>304</v>
      </c>
    </row>
    <row r="658" spans="2:65" s="13" customFormat="1" x14ac:dyDescent="0.2">
      <c r="B658" s="166"/>
      <c r="D658" s="161" t="s">
        <v>327</v>
      </c>
      <c r="E658" s="44" t="s">
        <v>1</v>
      </c>
      <c r="F658" s="167" t="s">
        <v>335</v>
      </c>
      <c r="H658" s="168">
        <v>141.21299999999999</v>
      </c>
      <c r="L658" s="166"/>
      <c r="M658" s="169"/>
      <c r="T658" s="170"/>
      <c r="AT658" s="44" t="s">
        <v>327</v>
      </c>
      <c r="AU658" s="44" t="s">
        <v>86</v>
      </c>
      <c r="AV658" s="13" t="s">
        <v>315</v>
      </c>
      <c r="AW658" s="13" t="s">
        <v>33</v>
      </c>
      <c r="AX658" s="13" t="s">
        <v>8</v>
      </c>
      <c r="AY658" s="44" t="s">
        <v>304</v>
      </c>
    </row>
    <row r="659" spans="2:65" s="1" customFormat="1" ht="37.9" customHeight="1" x14ac:dyDescent="0.2">
      <c r="B659" s="24"/>
      <c r="C659" s="150" t="s">
        <v>1039</v>
      </c>
      <c r="D659" s="150" t="s">
        <v>306</v>
      </c>
      <c r="E659" s="151" t="s">
        <v>1040</v>
      </c>
      <c r="F659" s="152" t="s">
        <v>1041</v>
      </c>
      <c r="G659" s="153" t="s">
        <v>325</v>
      </c>
      <c r="H659" s="154">
        <v>662.41200000000003</v>
      </c>
      <c r="I659" s="40"/>
      <c r="J659" s="155">
        <f>ROUND(I659*H659,0)</f>
        <v>0</v>
      </c>
      <c r="K659" s="152" t="s">
        <v>310</v>
      </c>
      <c r="L659" s="24"/>
      <c r="M659" s="156" t="s">
        <v>1</v>
      </c>
      <c r="N659" s="157" t="s">
        <v>42</v>
      </c>
      <c r="P659" s="158">
        <f>O659*H659</f>
        <v>0</v>
      </c>
      <c r="Q659" s="158">
        <v>8.0599999999999994E-5</v>
      </c>
      <c r="R659" s="158">
        <f>Q659*H659</f>
        <v>5.3390407199999997E-2</v>
      </c>
      <c r="S659" s="158">
        <v>0</v>
      </c>
      <c r="T659" s="159">
        <f>S659*H659</f>
        <v>0</v>
      </c>
      <c r="AR659" s="41" t="s">
        <v>108</v>
      </c>
      <c r="AT659" s="41" t="s">
        <v>306</v>
      </c>
      <c r="AU659" s="41" t="s">
        <v>86</v>
      </c>
      <c r="AY659" s="17" t="s">
        <v>304</v>
      </c>
      <c r="BE659" s="42">
        <f>IF(N659="základní",J659,0)</f>
        <v>0</v>
      </c>
      <c r="BF659" s="42">
        <f>IF(N659="snížená",J659,0)</f>
        <v>0</v>
      </c>
      <c r="BG659" s="42">
        <f>IF(N659="zákl. přenesená",J659,0)</f>
        <v>0</v>
      </c>
      <c r="BH659" s="42">
        <f>IF(N659="sníž. přenesená",J659,0)</f>
        <v>0</v>
      </c>
      <c r="BI659" s="42">
        <f>IF(N659="nulová",J659,0)</f>
        <v>0</v>
      </c>
      <c r="BJ659" s="17" t="s">
        <v>8</v>
      </c>
      <c r="BK659" s="42">
        <f>ROUND(I659*H659,0)</f>
        <v>0</v>
      </c>
      <c r="BL659" s="17" t="s">
        <v>108</v>
      </c>
      <c r="BM659" s="41" t="s">
        <v>1042</v>
      </c>
    </row>
    <row r="660" spans="2:65" s="12" customFormat="1" x14ac:dyDescent="0.2">
      <c r="B660" s="160"/>
      <c r="D660" s="161" t="s">
        <v>327</v>
      </c>
      <c r="E660" s="43" t="s">
        <v>1</v>
      </c>
      <c r="F660" s="162" t="s">
        <v>145</v>
      </c>
      <c r="H660" s="163">
        <v>662.41200000000003</v>
      </c>
      <c r="L660" s="160"/>
      <c r="M660" s="164"/>
      <c r="T660" s="165"/>
      <c r="AT660" s="43" t="s">
        <v>327</v>
      </c>
      <c r="AU660" s="43" t="s">
        <v>86</v>
      </c>
      <c r="AV660" s="12" t="s">
        <v>86</v>
      </c>
      <c r="AW660" s="12" t="s">
        <v>33</v>
      </c>
      <c r="AX660" s="12" t="s">
        <v>8</v>
      </c>
      <c r="AY660" s="43" t="s">
        <v>304</v>
      </c>
    </row>
    <row r="661" spans="2:65" s="1" customFormat="1" ht="24.2" customHeight="1" x14ac:dyDescent="0.2">
      <c r="B661" s="24"/>
      <c r="C661" s="150" t="s">
        <v>1043</v>
      </c>
      <c r="D661" s="150" t="s">
        <v>306</v>
      </c>
      <c r="E661" s="151" t="s">
        <v>1044</v>
      </c>
      <c r="F661" s="152" t="s">
        <v>1045</v>
      </c>
      <c r="G661" s="153" t="s">
        <v>346</v>
      </c>
      <c r="H661" s="154">
        <v>149.51</v>
      </c>
      <c r="I661" s="40"/>
      <c r="J661" s="155">
        <f>ROUND(I661*H661,0)</f>
        <v>0</v>
      </c>
      <c r="K661" s="152" t="s">
        <v>310</v>
      </c>
      <c r="L661" s="24"/>
      <c r="M661" s="156" t="s">
        <v>1</v>
      </c>
      <c r="N661" s="157" t="s">
        <v>42</v>
      </c>
      <c r="P661" s="158">
        <f>O661*H661</f>
        <v>0</v>
      </c>
      <c r="Q661" s="158">
        <v>3.0000000000000001E-5</v>
      </c>
      <c r="R661" s="158">
        <f>Q661*H661</f>
        <v>4.4853000000000002E-3</v>
      </c>
      <c r="S661" s="158">
        <v>0</v>
      </c>
      <c r="T661" s="159">
        <f>S661*H661</f>
        <v>0</v>
      </c>
      <c r="AR661" s="41" t="s">
        <v>108</v>
      </c>
      <c r="AT661" s="41" t="s">
        <v>306</v>
      </c>
      <c r="AU661" s="41" t="s">
        <v>86</v>
      </c>
      <c r="AY661" s="17" t="s">
        <v>304</v>
      </c>
      <c r="BE661" s="42">
        <f>IF(N661="základní",J661,0)</f>
        <v>0</v>
      </c>
      <c r="BF661" s="42">
        <f>IF(N661="snížená",J661,0)</f>
        <v>0</v>
      </c>
      <c r="BG661" s="42">
        <f>IF(N661="zákl. přenesená",J661,0)</f>
        <v>0</v>
      </c>
      <c r="BH661" s="42">
        <f>IF(N661="sníž. přenesená",J661,0)</f>
        <v>0</v>
      </c>
      <c r="BI661" s="42">
        <f>IF(N661="nulová",J661,0)</f>
        <v>0</v>
      </c>
      <c r="BJ661" s="17" t="s">
        <v>8</v>
      </c>
      <c r="BK661" s="42">
        <f>ROUND(I661*H661,0)</f>
        <v>0</v>
      </c>
      <c r="BL661" s="17" t="s">
        <v>108</v>
      </c>
      <c r="BM661" s="41" t="s">
        <v>1046</v>
      </c>
    </row>
    <row r="662" spans="2:65" s="12" customFormat="1" x14ac:dyDescent="0.2">
      <c r="B662" s="160"/>
      <c r="D662" s="161" t="s">
        <v>327</v>
      </c>
      <c r="E662" s="43" t="s">
        <v>1</v>
      </c>
      <c r="F662" s="162" t="s">
        <v>1047</v>
      </c>
      <c r="H662" s="163">
        <v>40.805</v>
      </c>
      <c r="L662" s="160"/>
      <c r="M662" s="164"/>
      <c r="T662" s="165"/>
      <c r="AT662" s="43" t="s">
        <v>327</v>
      </c>
      <c r="AU662" s="43" t="s">
        <v>86</v>
      </c>
      <c r="AV662" s="12" t="s">
        <v>86</v>
      </c>
      <c r="AW662" s="12" t="s">
        <v>33</v>
      </c>
      <c r="AX662" s="12" t="s">
        <v>77</v>
      </c>
      <c r="AY662" s="43" t="s">
        <v>304</v>
      </c>
    </row>
    <row r="663" spans="2:65" s="12" customFormat="1" x14ac:dyDescent="0.2">
      <c r="B663" s="160"/>
      <c r="D663" s="161" t="s">
        <v>327</v>
      </c>
      <c r="E663" s="43" t="s">
        <v>1</v>
      </c>
      <c r="F663" s="162" t="s">
        <v>1048</v>
      </c>
      <c r="H663" s="163">
        <v>26.695</v>
      </c>
      <c r="L663" s="160"/>
      <c r="M663" s="164"/>
      <c r="T663" s="165"/>
      <c r="AT663" s="43" t="s">
        <v>327</v>
      </c>
      <c r="AU663" s="43" t="s">
        <v>86</v>
      </c>
      <c r="AV663" s="12" t="s">
        <v>86</v>
      </c>
      <c r="AW663" s="12" t="s">
        <v>33</v>
      </c>
      <c r="AX663" s="12" t="s">
        <v>77</v>
      </c>
      <c r="AY663" s="43" t="s">
        <v>304</v>
      </c>
    </row>
    <row r="664" spans="2:65" s="13" customFormat="1" x14ac:dyDescent="0.2">
      <c r="B664" s="166"/>
      <c r="D664" s="161" t="s">
        <v>327</v>
      </c>
      <c r="E664" s="44" t="s">
        <v>1</v>
      </c>
      <c r="F664" s="167" t="s">
        <v>727</v>
      </c>
      <c r="H664" s="168">
        <v>67.5</v>
      </c>
      <c r="L664" s="166"/>
      <c r="M664" s="169"/>
      <c r="T664" s="170"/>
      <c r="AT664" s="44" t="s">
        <v>327</v>
      </c>
      <c r="AU664" s="44" t="s">
        <v>86</v>
      </c>
      <c r="AV664" s="13" t="s">
        <v>315</v>
      </c>
      <c r="AW664" s="13" t="s">
        <v>33</v>
      </c>
      <c r="AX664" s="13" t="s">
        <v>77</v>
      </c>
      <c r="AY664" s="44" t="s">
        <v>304</v>
      </c>
    </row>
    <row r="665" spans="2:65" s="12" customFormat="1" x14ac:dyDescent="0.2">
      <c r="B665" s="160"/>
      <c r="D665" s="161" t="s">
        <v>327</v>
      </c>
      <c r="E665" s="43" t="s">
        <v>1</v>
      </c>
      <c r="F665" s="162" t="s">
        <v>1049</v>
      </c>
      <c r="H665" s="163">
        <v>10.37</v>
      </c>
      <c r="L665" s="160"/>
      <c r="M665" s="164"/>
      <c r="T665" s="165"/>
      <c r="AT665" s="43" t="s">
        <v>327</v>
      </c>
      <c r="AU665" s="43" t="s">
        <v>86</v>
      </c>
      <c r="AV665" s="12" t="s">
        <v>86</v>
      </c>
      <c r="AW665" s="12" t="s">
        <v>33</v>
      </c>
      <c r="AX665" s="12" t="s">
        <v>77</v>
      </c>
      <c r="AY665" s="43" t="s">
        <v>304</v>
      </c>
    </row>
    <row r="666" spans="2:65" s="13" customFormat="1" x14ac:dyDescent="0.2">
      <c r="B666" s="166"/>
      <c r="D666" s="161" t="s">
        <v>327</v>
      </c>
      <c r="E666" s="44" t="s">
        <v>1</v>
      </c>
      <c r="F666" s="167" t="s">
        <v>730</v>
      </c>
      <c r="H666" s="168">
        <v>10.37</v>
      </c>
      <c r="L666" s="166"/>
      <c r="M666" s="169"/>
      <c r="T666" s="170"/>
      <c r="AT666" s="44" t="s">
        <v>327</v>
      </c>
      <c r="AU666" s="44" t="s">
        <v>86</v>
      </c>
      <c r="AV666" s="13" t="s">
        <v>315</v>
      </c>
      <c r="AW666" s="13" t="s">
        <v>33</v>
      </c>
      <c r="AX666" s="13" t="s">
        <v>77</v>
      </c>
      <c r="AY666" s="44" t="s">
        <v>304</v>
      </c>
    </row>
    <row r="667" spans="2:65" s="12" customFormat="1" x14ac:dyDescent="0.2">
      <c r="B667" s="160"/>
      <c r="D667" s="161" t="s">
        <v>327</v>
      </c>
      <c r="E667" s="43" t="s">
        <v>1</v>
      </c>
      <c r="F667" s="162" t="s">
        <v>1050</v>
      </c>
      <c r="H667" s="163">
        <v>30.81</v>
      </c>
      <c r="L667" s="160"/>
      <c r="M667" s="164"/>
      <c r="T667" s="165"/>
      <c r="AT667" s="43" t="s">
        <v>327</v>
      </c>
      <c r="AU667" s="43" t="s">
        <v>86</v>
      </c>
      <c r="AV667" s="12" t="s">
        <v>86</v>
      </c>
      <c r="AW667" s="12" t="s">
        <v>33</v>
      </c>
      <c r="AX667" s="12" t="s">
        <v>77</v>
      </c>
      <c r="AY667" s="43" t="s">
        <v>304</v>
      </c>
    </row>
    <row r="668" spans="2:65" s="12" customFormat="1" x14ac:dyDescent="0.2">
      <c r="B668" s="160"/>
      <c r="D668" s="161" t="s">
        <v>327</v>
      </c>
      <c r="E668" s="43" t="s">
        <v>1</v>
      </c>
      <c r="F668" s="162" t="s">
        <v>1051</v>
      </c>
      <c r="H668" s="163">
        <v>40.83</v>
      </c>
      <c r="L668" s="160"/>
      <c r="M668" s="164"/>
      <c r="T668" s="165"/>
      <c r="AT668" s="43" t="s">
        <v>327</v>
      </c>
      <c r="AU668" s="43" t="s">
        <v>86</v>
      </c>
      <c r="AV668" s="12" t="s">
        <v>86</v>
      </c>
      <c r="AW668" s="12" t="s">
        <v>33</v>
      </c>
      <c r="AX668" s="12" t="s">
        <v>77</v>
      </c>
      <c r="AY668" s="43" t="s">
        <v>304</v>
      </c>
    </row>
    <row r="669" spans="2:65" s="13" customFormat="1" x14ac:dyDescent="0.2">
      <c r="B669" s="166"/>
      <c r="D669" s="161" t="s">
        <v>327</v>
      </c>
      <c r="E669" s="44" t="s">
        <v>1</v>
      </c>
      <c r="F669" s="167" t="s">
        <v>735</v>
      </c>
      <c r="H669" s="168">
        <v>71.64</v>
      </c>
      <c r="L669" s="166"/>
      <c r="M669" s="169"/>
      <c r="T669" s="170"/>
      <c r="AT669" s="44" t="s">
        <v>327</v>
      </c>
      <c r="AU669" s="44" t="s">
        <v>86</v>
      </c>
      <c r="AV669" s="13" t="s">
        <v>315</v>
      </c>
      <c r="AW669" s="13" t="s">
        <v>33</v>
      </c>
      <c r="AX669" s="13" t="s">
        <v>77</v>
      </c>
      <c r="AY669" s="44" t="s">
        <v>304</v>
      </c>
    </row>
    <row r="670" spans="2:65" s="14" customFormat="1" x14ac:dyDescent="0.2">
      <c r="B670" s="171"/>
      <c r="D670" s="161" t="s">
        <v>327</v>
      </c>
      <c r="E670" s="45" t="s">
        <v>151</v>
      </c>
      <c r="F670" s="172" t="s">
        <v>737</v>
      </c>
      <c r="H670" s="173">
        <v>149.51</v>
      </c>
      <c r="L670" s="171"/>
      <c r="M670" s="174"/>
      <c r="T670" s="175"/>
      <c r="AT670" s="45" t="s">
        <v>327</v>
      </c>
      <c r="AU670" s="45" t="s">
        <v>86</v>
      </c>
      <c r="AV670" s="14" t="s">
        <v>108</v>
      </c>
      <c r="AW670" s="14" t="s">
        <v>33</v>
      </c>
      <c r="AX670" s="14" t="s">
        <v>8</v>
      </c>
      <c r="AY670" s="45" t="s">
        <v>304</v>
      </c>
    </row>
    <row r="671" spans="2:65" s="1" customFormat="1" ht="24.2" customHeight="1" x14ac:dyDescent="0.2">
      <c r="B671" s="24"/>
      <c r="C671" s="176" t="s">
        <v>1052</v>
      </c>
      <c r="D671" s="176" t="s">
        <v>431</v>
      </c>
      <c r="E671" s="177" t="s">
        <v>1053</v>
      </c>
      <c r="F671" s="178" t="s">
        <v>1054</v>
      </c>
      <c r="G671" s="179" t="s">
        <v>346</v>
      </c>
      <c r="H671" s="180">
        <v>156.98599999999999</v>
      </c>
      <c r="I671" s="46"/>
      <c r="J671" s="181">
        <f>ROUND(I671*H671,0)</f>
        <v>0</v>
      </c>
      <c r="K671" s="178" t="s">
        <v>310</v>
      </c>
      <c r="L671" s="182"/>
      <c r="M671" s="183" t="s">
        <v>1</v>
      </c>
      <c r="N671" s="184" t="s">
        <v>42</v>
      </c>
      <c r="P671" s="158">
        <f>O671*H671</f>
        <v>0</v>
      </c>
      <c r="Q671" s="158">
        <v>5.0000000000000001E-4</v>
      </c>
      <c r="R671" s="158">
        <f>Q671*H671</f>
        <v>7.8492999999999993E-2</v>
      </c>
      <c r="S671" s="158">
        <v>0</v>
      </c>
      <c r="T671" s="159">
        <f>S671*H671</f>
        <v>0</v>
      </c>
      <c r="AR671" s="41" t="s">
        <v>339</v>
      </c>
      <c r="AT671" s="41" t="s">
        <v>431</v>
      </c>
      <c r="AU671" s="41" t="s">
        <v>86</v>
      </c>
      <c r="AY671" s="17" t="s">
        <v>304</v>
      </c>
      <c r="BE671" s="42">
        <f>IF(N671="základní",J671,0)</f>
        <v>0</v>
      </c>
      <c r="BF671" s="42">
        <f>IF(N671="snížená",J671,0)</f>
        <v>0</v>
      </c>
      <c r="BG671" s="42">
        <f>IF(N671="zákl. přenesená",J671,0)</f>
        <v>0</v>
      </c>
      <c r="BH671" s="42">
        <f>IF(N671="sníž. přenesená",J671,0)</f>
        <v>0</v>
      </c>
      <c r="BI671" s="42">
        <f>IF(N671="nulová",J671,0)</f>
        <v>0</v>
      </c>
      <c r="BJ671" s="17" t="s">
        <v>8</v>
      </c>
      <c r="BK671" s="42">
        <f>ROUND(I671*H671,0)</f>
        <v>0</v>
      </c>
      <c r="BL671" s="17" t="s">
        <v>108</v>
      </c>
      <c r="BM671" s="41" t="s">
        <v>1055</v>
      </c>
    </row>
    <row r="672" spans="2:65" s="12" customFormat="1" x14ac:dyDescent="0.2">
      <c r="B672" s="160"/>
      <c r="D672" s="161" t="s">
        <v>327</v>
      </c>
      <c r="E672" s="43" t="s">
        <v>1</v>
      </c>
      <c r="F672" s="162" t="s">
        <v>1056</v>
      </c>
      <c r="H672" s="163">
        <v>156.98599999999999</v>
      </c>
      <c r="L672" s="160"/>
      <c r="M672" s="164"/>
      <c r="T672" s="165"/>
      <c r="AT672" s="43" t="s">
        <v>327</v>
      </c>
      <c r="AU672" s="43" t="s">
        <v>86</v>
      </c>
      <c r="AV672" s="12" t="s">
        <v>86</v>
      </c>
      <c r="AW672" s="12" t="s">
        <v>33</v>
      </c>
      <c r="AX672" s="12" t="s">
        <v>8</v>
      </c>
      <c r="AY672" s="43" t="s">
        <v>304</v>
      </c>
    </row>
    <row r="673" spans="2:65" s="1" customFormat="1" ht="16.5" customHeight="1" x14ac:dyDescent="0.2">
      <c r="B673" s="24"/>
      <c r="C673" s="150" t="s">
        <v>1057</v>
      </c>
      <c r="D673" s="150" t="s">
        <v>306</v>
      </c>
      <c r="E673" s="151" t="s">
        <v>1058</v>
      </c>
      <c r="F673" s="152" t="s">
        <v>1059</v>
      </c>
      <c r="G673" s="153" t="s">
        <v>346</v>
      </c>
      <c r="H673" s="154">
        <v>240.28</v>
      </c>
      <c r="I673" s="40"/>
      <c r="J673" s="155">
        <f>ROUND(I673*H673,0)</f>
        <v>0</v>
      </c>
      <c r="K673" s="152" t="s">
        <v>310</v>
      </c>
      <c r="L673" s="24"/>
      <c r="M673" s="156" t="s">
        <v>1</v>
      </c>
      <c r="N673" s="157" t="s">
        <v>42</v>
      </c>
      <c r="P673" s="158">
        <f>O673*H673</f>
        <v>0</v>
      </c>
      <c r="Q673" s="158">
        <v>0</v>
      </c>
      <c r="R673" s="158">
        <f>Q673*H673</f>
        <v>0</v>
      </c>
      <c r="S673" s="158">
        <v>0</v>
      </c>
      <c r="T673" s="159">
        <f>S673*H673</f>
        <v>0</v>
      </c>
      <c r="AR673" s="41" t="s">
        <v>108</v>
      </c>
      <c r="AT673" s="41" t="s">
        <v>306</v>
      </c>
      <c r="AU673" s="41" t="s">
        <v>86</v>
      </c>
      <c r="AY673" s="17" t="s">
        <v>304</v>
      </c>
      <c r="BE673" s="42">
        <f>IF(N673="základní",J673,0)</f>
        <v>0</v>
      </c>
      <c r="BF673" s="42">
        <f>IF(N673="snížená",J673,0)</f>
        <v>0</v>
      </c>
      <c r="BG673" s="42">
        <f>IF(N673="zákl. přenesená",J673,0)</f>
        <v>0</v>
      </c>
      <c r="BH673" s="42">
        <f>IF(N673="sníž. přenesená",J673,0)</f>
        <v>0</v>
      </c>
      <c r="BI673" s="42">
        <f>IF(N673="nulová",J673,0)</f>
        <v>0</v>
      </c>
      <c r="BJ673" s="17" t="s">
        <v>8</v>
      </c>
      <c r="BK673" s="42">
        <f>ROUND(I673*H673,0)</f>
        <v>0</v>
      </c>
      <c r="BL673" s="17" t="s">
        <v>108</v>
      </c>
      <c r="BM673" s="41" t="s">
        <v>1060</v>
      </c>
    </row>
    <row r="674" spans="2:65" s="12" customFormat="1" x14ac:dyDescent="0.2">
      <c r="B674" s="160"/>
      <c r="D674" s="161" t="s">
        <v>327</v>
      </c>
      <c r="E674" s="43" t="s">
        <v>1</v>
      </c>
      <c r="F674" s="162" t="s">
        <v>1061</v>
      </c>
      <c r="H674" s="163">
        <v>19.239999999999998</v>
      </c>
      <c r="L674" s="160"/>
      <c r="M674" s="164"/>
      <c r="T674" s="165"/>
      <c r="AT674" s="43" t="s">
        <v>327</v>
      </c>
      <c r="AU674" s="43" t="s">
        <v>86</v>
      </c>
      <c r="AV674" s="12" t="s">
        <v>86</v>
      </c>
      <c r="AW674" s="12" t="s">
        <v>33</v>
      </c>
      <c r="AX674" s="12" t="s">
        <v>77</v>
      </c>
      <c r="AY674" s="43" t="s">
        <v>304</v>
      </c>
    </row>
    <row r="675" spans="2:65" s="12" customFormat="1" x14ac:dyDescent="0.2">
      <c r="B675" s="160"/>
      <c r="D675" s="161" t="s">
        <v>327</v>
      </c>
      <c r="E675" s="43" t="s">
        <v>1</v>
      </c>
      <c r="F675" s="162" t="s">
        <v>1062</v>
      </c>
      <c r="H675" s="163">
        <v>71.099999999999994</v>
      </c>
      <c r="L675" s="160"/>
      <c r="M675" s="164"/>
      <c r="T675" s="165"/>
      <c r="AT675" s="43" t="s">
        <v>327</v>
      </c>
      <c r="AU675" s="43" t="s">
        <v>86</v>
      </c>
      <c r="AV675" s="12" t="s">
        <v>86</v>
      </c>
      <c r="AW675" s="12" t="s">
        <v>33</v>
      </c>
      <c r="AX675" s="12" t="s">
        <v>77</v>
      </c>
      <c r="AY675" s="43" t="s">
        <v>304</v>
      </c>
    </row>
    <row r="676" spans="2:65" s="13" customFormat="1" x14ac:dyDescent="0.2">
      <c r="B676" s="166"/>
      <c r="D676" s="161" t="s">
        <v>327</v>
      </c>
      <c r="E676" s="44" t="s">
        <v>154</v>
      </c>
      <c r="F676" s="167" t="s">
        <v>1063</v>
      </c>
      <c r="H676" s="168">
        <v>90.34</v>
      </c>
      <c r="L676" s="166"/>
      <c r="M676" s="169"/>
      <c r="T676" s="170"/>
      <c r="AT676" s="44" t="s">
        <v>327</v>
      </c>
      <c r="AU676" s="44" t="s">
        <v>86</v>
      </c>
      <c r="AV676" s="13" t="s">
        <v>315</v>
      </c>
      <c r="AW676" s="13" t="s">
        <v>33</v>
      </c>
      <c r="AX676" s="13" t="s">
        <v>77</v>
      </c>
      <c r="AY676" s="44" t="s">
        <v>304</v>
      </c>
    </row>
    <row r="677" spans="2:65" s="12" customFormat="1" x14ac:dyDescent="0.2">
      <c r="B677" s="160"/>
      <c r="D677" s="161" t="s">
        <v>327</v>
      </c>
      <c r="E677" s="43" t="s">
        <v>1</v>
      </c>
      <c r="F677" s="162" t="s">
        <v>1064</v>
      </c>
      <c r="H677" s="163">
        <v>6.77</v>
      </c>
      <c r="L677" s="160"/>
      <c r="M677" s="164"/>
      <c r="T677" s="165"/>
      <c r="AT677" s="43" t="s">
        <v>327</v>
      </c>
      <c r="AU677" s="43" t="s">
        <v>86</v>
      </c>
      <c r="AV677" s="12" t="s">
        <v>86</v>
      </c>
      <c r="AW677" s="12" t="s">
        <v>33</v>
      </c>
      <c r="AX677" s="12" t="s">
        <v>77</v>
      </c>
      <c r="AY677" s="43" t="s">
        <v>304</v>
      </c>
    </row>
    <row r="678" spans="2:65" s="12" customFormat="1" x14ac:dyDescent="0.2">
      <c r="B678" s="160"/>
      <c r="D678" s="161" t="s">
        <v>327</v>
      </c>
      <c r="E678" s="43" t="s">
        <v>1</v>
      </c>
      <c r="F678" s="162" t="s">
        <v>1005</v>
      </c>
      <c r="H678" s="163">
        <v>5.45</v>
      </c>
      <c r="L678" s="160"/>
      <c r="M678" s="164"/>
      <c r="T678" s="165"/>
      <c r="AT678" s="43" t="s">
        <v>327</v>
      </c>
      <c r="AU678" s="43" t="s">
        <v>86</v>
      </c>
      <c r="AV678" s="12" t="s">
        <v>86</v>
      </c>
      <c r="AW678" s="12" t="s">
        <v>33</v>
      </c>
      <c r="AX678" s="12" t="s">
        <v>77</v>
      </c>
      <c r="AY678" s="43" t="s">
        <v>304</v>
      </c>
    </row>
    <row r="679" spans="2:65" s="12" customFormat="1" x14ac:dyDescent="0.2">
      <c r="B679" s="160"/>
      <c r="D679" s="161" t="s">
        <v>327</v>
      </c>
      <c r="E679" s="43" t="s">
        <v>1</v>
      </c>
      <c r="F679" s="162" t="s">
        <v>1065</v>
      </c>
      <c r="H679" s="163">
        <v>2.7</v>
      </c>
      <c r="L679" s="160"/>
      <c r="M679" s="164"/>
      <c r="T679" s="165"/>
      <c r="AT679" s="43" t="s">
        <v>327</v>
      </c>
      <c r="AU679" s="43" t="s">
        <v>86</v>
      </c>
      <c r="AV679" s="12" t="s">
        <v>86</v>
      </c>
      <c r="AW679" s="12" t="s">
        <v>33</v>
      </c>
      <c r="AX679" s="12" t="s">
        <v>77</v>
      </c>
      <c r="AY679" s="43" t="s">
        <v>304</v>
      </c>
    </row>
    <row r="680" spans="2:65" s="12" customFormat="1" x14ac:dyDescent="0.2">
      <c r="B680" s="160"/>
      <c r="D680" s="161" t="s">
        <v>327</v>
      </c>
      <c r="E680" s="43" t="s">
        <v>1</v>
      </c>
      <c r="F680" s="162" t="s">
        <v>1007</v>
      </c>
      <c r="H680" s="163">
        <v>7.75</v>
      </c>
      <c r="L680" s="160"/>
      <c r="M680" s="164"/>
      <c r="T680" s="165"/>
      <c r="AT680" s="43" t="s">
        <v>327</v>
      </c>
      <c r="AU680" s="43" t="s">
        <v>86</v>
      </c>
      <c r="AV680" s="12" t="s">
        <v>86</v>
      </c>
      <c r="AW680" s="12" t="s">
        <v>33</v>
      </c>
      <c r="AX680" s="12" t="s">
        <v>77</v>
      </c>
      <c r="AY680" s="43" t="s">
        <v>304</v>
      </c>
    </row>
    <row r="681" spans="2:65" s="12" customFormat="1" x14ac:dyDescent="0.2">
      <c r="B681" s="160"/>
      <c r="D681" s="161" t="s">
        <v>327</v>
      </c>
      <c r="E681" s="43" t="s">
        <v>1</v>
      </c>
      <c r="F681" s="162" t="s">
        <v>1008</v>
      </c>
      <c r="H681" s="163">
        <v>5.2</v>
      </c>
      <c r="L681" s="160"/>
      <c r="M681" s="164"/>
      <c r="T681" s="165"/>
      <c r="AT681" s="43" t="s">
        <v>327</v>
      </c>
      <c r="AU681" s="43" t="s">
        <v>86</v>
      </c>
      <c r="AV681" s="12" t="s">
        <v>86</v>
      </c>
      <c r="AW681" s="12" t="s">
        <v>33</v>
      </c>
      <c r="AX681" s="12" t="s">
        <v>77</v>
      </c>
      <c r="AY681" s="43" t="s">
        <v>304</v>
      </c>
    </row>
    <row r="682" spans="2:65" s="12" customFormat="1" x14ac:dyDescent="0.2">
      <c r="B682" s="160"/>
      <c r="D682" s="161" t="s">
        <v>327</v>
      </c>
      <c r="E682" s="43" t="s">
        <v>1</v>
      </c>
      <c r="F682" s="162" t="s">
        <v>1066</v>
      </c>
      <c r="H682" s="163">
        <v>4.41</v>
      </c>
      <c r="L682" s="160"/>
      <c r="M682" s="164"/>
      <c r="T682" s="165"/>
      <c r="AT682" s="43" t="s">
        <v>327</v>
      </c>
      <c r="AU682" s="43" t="s">
        <v>86</v>
      </c>
      <c r="AV682" s="12" t="s">
        <v>86</v>
      </c>
      <c r="AW682" s="12" t="s">
        <v>33</v>
      </c>
      <c r="AX682" s="12" t="s">
        <v>77</v>
      </c>
      <c r="AY682" s="43" t="s">
        <v>304</v>
      </c>
    </row>
    <row r="683" spans="2:65" s="12" customFormat="1" x14ac:dyDescent="0.2">
      <c r="B683" s="160"/>
      <c r="D683" s="161" t="s">
        <v>327</v>
      </c>
      <c r="E683" s="43" t="s">
        <v>1</v>
      </c>
      <c r="F683" s="162" t="s">
        <v>1067</v>
      </c>
      <c r="H683" s="163">
        <v>1.74</v>
      </c>
      <c r="L683" s="160"/>
      <c r="M683" s="164"/>
      <c r="T683" s="165"/>
      <c r="AT683" s="43" t="s">
        <v>327</v>
      </c>
      <c r="AU683" s="43" t="s">
        <v>86</v>
      </c>
      <c r="AV683" s="12" t="s">
        <v>86</v>
      </c>
      <c r="AW683" s="12" t="s">
        <v>33</v>
      </c>
      <c r="AX683" s="12" t="s">
        <v>77</v>
      </c>
      <c r="AY683" s="43" t="s">
        <v>304</v>
      </c>
    </row>
    <row r="684" spans="2:65" s="12" customFormat="1" x14ac:dyDescent="0.2">
      <c r="B684" s="160"/>
      <c r="D684" s="161" t="s">
        <v>327</v>
      </c>
      <c r="E684" s="43" t="s">
        <v>1</v>
      </c>
      <c r="F684" s="162" t="s">
        <v>1068</v>
      </c>
      <c r="H684" s="163">
        <v>72</v>
      </c>
      <c r="L684" s="160"/>
      <c r="M684" s="164"/>
      <c r="T684" s="165"/>
      <c r="AT684" s="43" t="s">
        <v>327</v>
      </c>
      <c r="AU684" s="43" t="s">
        <v>86</v>
      </c>
      <c r="AV684" s="12" t="s">
        <v>86</v>
      </c>
      <c r="AW684" s="12" t="s">
        <v>33</v>
      </c>
      <c r="AX684" s="12" t="s">
        <v>77</v>
      </c>
      <c r="AY684" s="43" t="s">
        <v>304</v>
      </c>
    </row>
    <row r="685" spans="2:65" s="12" customFormat="1" x14ac:dyDescent="0.2">
      <c r="B685" s="160"/>
      <c r="D685" s="161" t="s">
        <v>327</v>
      </c>
      <c r="E685" s="43" t="s">
        <v>1</v>
      </c>
      <c r="F685" s="162" t="s">
        <v>1012</v>
      </c>
      <c r="H685" s="163">
        <v>12</v>
      </c>
      <c r="L685" s="160"/>
      <c r="M685" s="164"/>
      <c r="T685" s="165"/>
      <c r="AT685" s="43" t="s">
        <v>327</v>
      </c>
      <c r="AU685" s="43" t="s">
        <v>86</v>
      </c>
      <c r="AV685" s="12" t="s">
        <v>86</v>
      </c>
      <c r="AW685" s="12" t="s">
        <v>33</v>
      </c>
      <c r="AX685" s="12" t="s">
        <v>77</v>
      </c>
      <c r="AY685" s="43" t="s">
        <v>304</v>
      </c>
    </row>
    <row r="686" spans="2:65" s="13" customFormat="1" x14ac:dyDescent="0.2">
      <c r="B686" s="166"/>
      <c r="D686" s="161" t="s">
        <v>327</v>
      </c>
      <c r="E686" s="44" t="s">
        <v>157</v>
      </c>
      <c r="F686" s="167" t="s">
        <v>1069</v>
      </c>
      <c r="H686" s="168">
        <v>118.02</v>
      </c>
      <c r="L686" s="166"/>
      <c r="M686" s="169"/>
      <c r="T686" s="170"/>
      <c r="AT686" s="44" t="s">
        <v>327</v>
      </c>
      <c r="AU686" s="44" t="s">
        <v>86</v>
      </c>
      <c r="AV686" s="13" t="s">
        <v>315</v>
      </c>
      <c r="AW686" s="13" t="s">
        <v>33</v>
      </c>
      <c r="AX686" s="13" t="s">
        <v>77</v>
      </c>
      <c r="AY686" s="44" t="s">
        <v>304</v>
      </c>
    </row>
    <row r="687" spans="2:65" s="12" customFormat="1" x14ac:dyDescent="0.2">
      <c r="B687" s="160"/>
      <c r="D687" s="161" t="s">
        <v>327</v>
      </c>
      <c r="E687" s="43" t="s">
        <v>1</v>
      </c>
      <c r="F687" s="162" t="s">
        <v>1070</v>
      </c>
      <c r="H687" s="163">
        <v>2.27</v>
      </c>
      <c r="L687" s="160"/>
      <c r="M687" s="164"/>
      <c r="T687" s="165"/>
      <c r="AT687" s="43" t="s">
        <v>327</v>
      </c>
      <c r="AU687" s="43" t="s">
        <v>86</v>
      </c>
      <c r="AV687" s="12" t="s">
        <v>86</v>
      </c>
      <c r="AW687" s="12" t="s">
        <v>33</v>
      </c>
      <c r="AX687" s="12" t="s">
        <v>77</v>
      </c>
      <c r="AY687" s="43" t="s">
        <v>304</v>
      </c>
    </row>
    <row r="688" spans="2:65" s="12" customFormat="1" x14ac:dyDescent="0.2">
      <c r="B688" s="160"/>
      <c r="D688" s="161" t="s">
        <v>327</v>
      </c>
      <c r="E688" s="43" t="s">
        <v>1</v>
      </c>
      <c r="F688" s="162" t="s">
        <v>1071</v>
      </c>
      <c r="H688" s="163">
        <v>0.6</v>
      </c>
      <c r="L688" s="160"/>
      <c r="M688" s="164"/>
      <c r="T688" s="165"/>
      <c r="AT688" s="43" t="s">
        <v>327</v>
      </c>
      <c r="AU688" s="43" t="s">
        <v>86</v>
      </c>
      <c r="AV688" s="12" t="s">
        <v>86</v>
      </c>
      <c r="AW688" s="12" t="s">
        <v>33</v>
      </c>
      <c r="AX688" s="12" t="s">
        <v>77</v>
      </c>
      <c r="AY688" s="43" t="s">
        <v>304</v>
      </c>
    </row>
    <row r="689" spans="2:65" s="12" customFormat="1" x14ac:dyDescent="0.2">
      <c r="B689" s="160"/>
      <c r="D689" s="161" t="s">
        <v>327</v>
      </c>
      <c r="E689" s="43" t="s">
        <v>1</v>
      </c>
      <c r="F689" s="162" t="s">
        <v>1072</v>
      </c>
      <c r="H689" s="163">
        <v>1.47</v>
      </c>
      <c r="L689" s="160"/>
      <c r="M689" s="164"/>
      <c r="T689" s="165"/>
      <c r="AT689" s="43" t="s">
        <v>327</v>
      </c>
      <c r="AU689" s="43" t="s">
        <v>86</v>
      </c>
      <c r="AV689" s="12" t="s">
        <v>86</v>
      </c>
      <c r="AW689" s="12" t="s">
        <v>33</v>
      </c>
      <c r="AX689" s="12" t="s">
        <v>77</v>
      </c>
      <c r="AY689" s="43" t="s">
        <v>304</v>
      </c>
    </row>
    <row r="690" spans="2:65" s="12" customFormat="1" x14ac:dyDescent="0.2">
      <c r="B690" s="160"/>
      <c r="D690" s="161" t="s">
        <v>327</v>
      </c>
      <c r="E690" s="43" t="s">
        <v>1</v>
      </c>
      <c r="F690" s="162" t="s">
        <v>1073</v>
      </c>
      <c r="H690" s="163">
        <v>0.57999999999999996</v>
      </c>
      <c r="L690" s="160"/>
      <c r="M690" s="164"/>
      <c r="T690" s="165"/>
      <c r="AT690" s="43" t="s">
        <v>327</v>
      </c>
      <c r="AU690" s="43" t="s">
        <v>86</v>
      </c>
      <c r="AV690" s="12" t="s">
        <v>86</v>
      </c>
      <c r="AW690" s="12" t="s">
        <v>33</v>
      </c>
      <c r="AX690" s="12" t="s">
        <v>77</v>
      </c>
      <c r="AY690" s="43" t="s">
        <v>304</v>
      </c>
    </row>
    <row r="691" spans="2:65" s="12" customFormat="1" x14ac:dyDescent="0.2">
      <c r="B691" s="160"/>
      <c r="D691" s="161" t="s">
        <v>327</v>
      </c>
      <c r="E691" s="43" t="s">
        <v>1</v>
      </c>
      <c r="F691" s="162" t="s">
        <v>1074</v>
      </c>
      <c r="H691" s="163">
        <v>27</v>
      </c>
      <c r="L691" s="160"/>
      <c r="M691" s="164"/>
      <c r="T691" s="165"/>
      <c r="AT691" s="43" t="s">
        <v>327</v>
      </c>
      <c r="AU691" s="43" t="s">
        <v>86</v>
      </c>
      <c r="AV691" s="12" t="s">
        <v>86</v>
      </c>
      <c r="AW691" s="12" t="s">
        <v>33</v>
      </c>
      <c r="AX691" s="12" t="s">
        <v>77</v>
      </c>
      <c r="AY691" s="43" t="s">
        <v>304</v>
      </c>
    </row>
    <row r="692" spans="2:65" s="13" customFormat="1" x14ac:dyDescent="0.2">
      <c r="B692" s="166"/>
      <c r="D692" s="161" t="s">
        <v>327</v>
      </c>
      <c r="E692" s="44" t="s">
        <v>160</v>
      </c>
      <c r="F692" s="167" t="s">
        <v>1075</v>
      </c>
      <c r="H692" s="168">
        <v>31.92</v>
      </c>
      <c r="L692" s="166"/>
      <c r="M692" s="169"/>
      <c r="T692" s="170"/>
      <c r="AT692" s="44" t="s">
        <v>327</v>
      </c>
      <c r="AU692" s="44" t="s">
        <v>86</v>
      </c>
      <c r="AV692" s="13" t="s">
        <v>315</v>
      </c>
      <c r="AW692" s="13" t="s">
        <v>33</v>
      </c>
      <c r="AX692" s="13" t="s">
        <v>77</v>
      </c>
      <c r="AY692" s="44" t="s">
        <v>304</v>
      </c>
    </row>
    <row r="693" spans="2:65" s="14" customFormat="1" x14ac:dyDescent="0.2">
      <c r="B693" s="171"/>
      <c r="D693" s="161" t="s">
        <v>327</v>
      </c>
      <c r="E693" s="45" t="s">
        <v>1</v>
      </c>
      <c r="F693" s="172" t="s">
        <v>380</v>
      </c>
      <c r="H693" s="173">
        <v>240.28</v>
      </c>
      <c r="L693" s="171"/>
      <c r="M693" s="174"/>
      <c r="T693" s="175"/>
      <c r="AT693" s="45" t="s">
        <v>327</v>
      </c>
      <c r="AU693" s="45" t="s">
        <v>86</v>
      </c>
      <c r="AV693" s="14" t="s">
        <v>108</v>
      </c>
      <c r="AW693" s="14" t="s">
        <v>33</v>
      </c>
      <c r="AX693" s="14" t="s">
        <v>8</v>
      </c>
      <c r="AY693" s="45" t="s">
        <v>304</v>
      </c>
    </row>
    <row r="694" spans="2:65" s="1" customFormat="1" ht="24.2" customHeight="1" x14ac:dyDescent="0.2">
      <c r="B694" s="24"/>
      <c r="C694" s="176" t="s">
        <v>1076</v>
      </c>
      <c r="D694" s="176" t="s">
        <v>431</v>
      </c>
      <c r="E694" s="177" t="s">
        <v>1077</v>
      </c>
      <c r="F694" s="178" t="s">
        <v>1078</v>
      </c>
      <c r="G694" s="179" t="s">
        <v>346</v>
      </c>
      <c r="H694" s="180">
        <v>94.856999999999999</v>
      </c>
      <c r="I694" s="46"/>
      <c r="J694" s="181">
        <f>ROUND(I694*H694,0)</f>
        <v>0</v>
      </c>
      <c r="K694" s="178" t="s">
        <v>310</v>
      </c>
      <c r="L694" s="182"/>
      <c r="M694" s="183" t="s">
        <v>1</v>
      </c>
      <c r="N694" s="184" t="s">
        <v>42</v>
      </c>
      <c r="P694" s="158">
        <f>O694*H694</f>
        <v>0</v>
      </c>
      <c r="Q694" s="158">
        <v>1E-4</v>
      </c>
      <c r="R694" s="158">
        <f>Q694*H694</f>
        <v>9.4856999999999997E-3</v>
      </c>
      <c r="S694" s="158">
        <v>0</v>
      </c>
      <c r="T694" s="159">
        <f>S694*H694</f>
        <v>0</v>
      </c>
      <c r="AR694" s="41" t="s">
        <v>339</v>
      </c>
      <c r="AT694" s="41" t="s">
        <v>431</v>
      </c>
      <c r="AU694" s="41" t="s">
        <v>86</v>
      </c>
      <c r="AY694" s="17" t="s">
        <v>304</v>
      </c>
      <c r="BE694" s="42">
        <f>IF(N694="základní",J694,0)</f>
        <v>0</v>
      </c>
      <c r="BF694" s="42">
        <f>IF(N694="snížená",J694,0)</f>
        <v>0</v>
      </c>
      <c r="BG694" s="42">
        <f>IF(N694="zákl. přenesená",J694,0)</f>
        <v>0</v>
      </c>
      <c r="BH694" s="42">
        <f>IF(N694="sníž. přenesená",J694,0)</f>
        <v>0</v>
      </c>
      <c r="BI694" s="42">
        <f>IF(N694="nulová",J694,0)</f>
        <v>0</v>
      </c>
      <c r="BJ694" s="17" t="s">
        <v>8</v>
      </c>
      <c r="BK694" s="42">
        <f>ROUND(I694*H694,0)</f>
        <v>0</v>
      </c>
      <c r="BL694" s="17" t="s">
        <v>108</v>
      </c>
      <c r="BM694" s="41" t="s">
        <v>1079</v>
      </c>
    </row>
    <row r="695" spans="2:65" s="12" customFormat="1" x14ac:dyDescent="0.2">
      <c r="B695" s="160"/>
      <c r="D695" s="161" t="s">
        <v>327</v>
      </c>
      <c r="E695" s="43" t="s">
        <v>1</v>
      </c>
      <c r="F695" s="162" t="s">
        <v>1080</v>
      </c>
      <c r="H695" s="163">
        <v>94.856999999999999</v>
      </c>
      <c r="L695" s="160"/>
      <c r="M695" s="164"/>
      <c r="T695" s="165"/>
      <c r="AT695" s="43" t="s">
        <v>327</v>
      </c>
      <c r="AU695" s="43" t="s">
        <v>86</v>
      </c>
      <c r="AV695" s="12" t="s">
        <v>86</v>
      </c>
      <c r="AW695" s="12" t="s">
        <v>33</v>
      </c>
      <c r="AX695" s="12" t="s">
        <v>8</v>
      </c>
      <c r="AY695" s="43" t="s">
        <v>304</v>
      </c>
    </row>
    <row r="696" spans="2:65" s="1" customFormat="1" ht="24.2" customHeight="1" x14ac:dyDescent="0.2">
      <c r="B696" s="24"/>
      <c r="C696" s="176" t="s">
        <v>1081</v>
      </c>
      <c r="D696" s="176" t="s">
        <v>431</v>
      </c>
      <c r="E696" s="177" t="s">
        <v>1082</v>
      </c>
      <c r="F696" s="178" t="s">
        <v>1083</v>
      </c>
      <c r="G696" s="179" t="s">
        <v>346</v>
      </c>
      <c r="H696" s="180">
        <v>123.92100000000001</v>
      </c>
      <c r="I696" s="46"/>
      <c r="J696" s="181">
        <f>ROUND(I696*H696,0)</f>
        <v>0</v>
      </c>
      <c r="K696" s="178" t="s">
        <v>310</v>
      </c>
      <c r="L696" s="182"/>
      <c r="M696" s="183" t="s">
        <v>1</v>
      </c>
      <c r="N696" s="184" t="s">
        <v>42</v>
      </c>
      <c r="P696" s="158">
        <f>O696*H696</f>
        <v>0</v>
      </c>
      <c r="Q696" s="158">
        <v>2.9999999999999997E-4</v>
      </c>
      <c r="R696" s="158">
        <f>Q696*H696</f>
        <v>3.7176299999999995E-2</v>
      </c>
      <c r="S696" s="158">
        <v>0</v>
      </c>
      <c r="T696" s="159">
        <f>S696*H696</f>
        <v>0</v>
      </c>
      <c r="AR696" s="41" t="s">
        <v>339</v>
      </c>
      <c r="AT696" s="41" t="s">
        <v>431</v>
      </c>
      <c r="AU696" s="41" t="s">
        <v>86</v>
      </c>
      <c r="AY696" s="17" t="s">
        <v>304</v>
      </c>
      <c r="BE696" s="42">
        <f>IF(N696="základní",J696,0)</f>
        <v>0</v>
      </c>
      <c r="BF696" s="42">
        <f>IF(N696="snížená",J696,0)</f>
        <v>0</v>
      </c>
      <c r="BG696" s="42">
        <f>IF(N696="zákl. přenesená",J696,0)</f>
        <v>0</v>
      </c>
      <c r="BH696" s="42">
        <f>IF(N696="sníž. přenesená",J696,0)</f>
        <v>0</v>
      </c>
      <c r="BI696" s="42">
        <f>IF(N696="nulová",J696,0)</f>
        <v>0</v>
      </c>
      <c r="BJ696" s="17" t="s">
        <v>8</v>
      </c>
      <c r="BK696" s="42">
        <f>ROUND(I696*H696,0)</f>
        <v>0</v>
      </c>
      <c r="BL696" s="17" t="s">
        <v>108</v>
      </c>
      <c r="BM696" s="41" t="s">
        <v>1084</v>
      </c>
    </row>
    <row r="697" spans="2:65" s="12" customFormat="1" x14ac:dyDescent="0.2">
      <c r="B697" s="160"/>
      <c r="D697" s="161" t="s">
        <v>327</v>
      </c>
      <c r="E697" s="43" t="s">
        <v>1</v>
      </c>
      <c r="F697" s="162" t="s">
        <v>1085</v>
      </c>
      <c r="H697" s="163">
        <v>123.92100000000001</v>
      </c>
      <c r="L697" s="160"/>
      <c r="M697" s="164"/>
      <c r="T697" s="165"/>
      <c r="AT697" s="43" t="s">
        <v>327</v>
      </c>
      <c r="AU697" s="43" t="s">
        <v>86</v>
      </c>
      <c r="AV697" s="12" t="s">
        <v>86</v>
      </c>
      <c r="AW697" s="12" t="s">
        <v>33</v>
      </c>
      <c r="AX697" s="12" t="s">
        <v>8</v>
      </c>
      <c r="AY697" s="43" t="s">
        <v>304</v>
      </c>
    </row>
    <row r="698" spans="2:65" s="1" customFormat="1" ht="24.2" customHeight="1" x14ac:dyDescent="0.2">
      <c r="B698" s="24"/>
      <c r="C698" s="176" t="s">
        <v>1086</v>
      </c>
      <c r="D698" s="176" t="s">
        <v>431</v>
      </c>
      <c r="E698" s="177" t="s">
        <v>1087</v>
      </c>
      <c r="F698" s="178" t="s">
        <v>1088</v>
      </c>
      <c r="G698" s="179" t="s">
        <v>346</v>
      </c>
      <c r="H698" s="180">
        <v>33.515999999999998</v>
      </c>
      <c r="I698" s="46"/>
      <c r="J698" s="181">
        <f>ROUND(I698*H698,0)</f>
        <v>0</v>
      </c>
      <c r="K698" s="178" t="s">
        <v>310</v>
      </c>
      <c r="L698" s="182"/>
      <c r="M698" s="183" t="s">
        <v>1</v>
      </c>
      <c r="N698" s="184" t="s">
        <v>42</v>
      </c>
      <c r="P698" s="158">
        <f>O698*H698</f>
        <v>0</v>
      </c>
      <c r="Q698" s="158">
        <v>2.0000000000000001E-4</v>
      </c>
      <c r="R698" s="158">
        <f>Q698*H698</f>
        <v>6.7032000000000003E-3</v>
      </c>
      <c r="S698" s="158">
        <v>0</v>
      </c>
      <c r="T698" s="159">
        <f>S698*H698</f>
        <v>0</v>
      </c>
      <c r="AR698" s="41" t="s">
        <v>339</v>
      </c>
      <c r="AT698" s="41" t="s">
        <v>431</v>
      </c>
      <c r="AU698" s="41" t="s">
        <v>86</v>
      </c>
      <c r="AY698" s="17" t="s">
        <v>304</v>
      </c>
      <c r="BE698" s="42">
        <f>IF(N698="základní",J698,0)</f>
        <v>0</v>
      </c>
      <c r="BF698" s="42">
        <f>IF(N698="snížená",J698,0)</f>
        <v>0</v>
      </c>
      <c r="BG698" s="42">
        <f>IF(N698="zákl. přenesená",J698,0)</f>
        <v>0</v>
      </c>
      <c r="BH698" s="42">
        <f>IF(N698="sníž. přenesená",J698,0)</f>
        <v>0</v>
      </c>
      <c r="BI698" s="42">
        <f>IF(N698="nulová",J698,0)</f>
        <v>0</v>
      </c>
      <c r="BJ698" s="17" t="s">
        <v>8</v>
      </c>
      <c r="BK698" s="42">
        <f>ROUND(I698*H698,0)</f>
        <v>0</v>
      </c>
      <c r="BL698" s="17" t="s">
        <v>108</v>
      </c>
      <c r="BM698" s="41" t="s">
        <v>1089</v>
      </c>
    </row>
    <row r="699" spans="2:65" s="12" customFormat="1" x14ac:dyDescent="0.2">
      <c r="B699" s="160"/>
      <c r="D699" s="161" t="s">
        <v>327</v>
      </c>
      <c r="E699" s="43" t="s">
        <v>1</v>
      </c>
      <c r="F699" s="162" t="s">
        <v>1090</v>
      </c>
      <c r="H699" s="163">
        <v>33.515999999999998</v>
      </c>
      <c r="L699" s="160"/>
      <c r="M699" s="164"/>
      <c r="T699" s="165"/>
      <c r="AT699" s="43" t="s">
        <v>327</v>
      </c>
      <c r="AU699" s="43" t="s">
        <v>86</v>
      </c>
      <c r="AV699" s="12" t="s">
        <v>86</v>
      </c>
      <c r="AW699" s="12" t="s">
        <v>33</v>
      </c>
      <c r="AX699" s="12" t="s">
        <v>8</v>
      </c>
      <c r="AY699" s="43" t="s">
        <v>304</v>
      </c>
    </row>
    <row r="700" spans="2:65" s="1" customFormat="1" ht="24.2" customHeight="1" x14ac:dyDescent="0.2">
      <c r="B700" s="24"/>
      <c r="C700" s="150" t="s">
        <v>1091</v>
      </c>
      <c r="D700" s="150" t="s">
        <v>306</v>
      </c>
      <c r="E700" s="151" t="s">
        <v>1092</v>
      </c>
      <c r="F700" s="152" t="s">
        <v>1093</v>
      </c>
      <c r="G700" s="153" t="s">
        <v>325</v>
      </c>
      <c r="H700" s="154">
        <v>689.36900000000003</v>
      </c>
      <c r="I700" s="40"/>
      <c r="J700" s="155">
        <f>ROUND(I700*H700,0)</f>
        <v>0</v>
      </c>
      <c r="K700" s="152" t="s">
        <v>310</v>
      </c>
      <c r="L700" s="24"/>
      <c r="M700" s="156" t="s">
        <v>1</v>
      </c>
      <c r="N700" s="157" t="s">
        <v>42</v>
      </c>
      <c r="P700" s="158">
        <f>O700*H700</f>
        <v>0</v>
      </c>
      <c r="Q700" s="158">
        <v>3.82E-3</v>
      </c>
      <c r="R700" s="158">
        <f>Q700*H700</f>
        <v>2.6333895800000002</v>
      </c>
      <c r="S700" s="158">
        <v>0</v>
      </c>
      <c r="T700" s="159">
        <f>S700*H700</f>
        <v>0</v>
      </c>
      <c r="AR700" s="41" t="s">
        <v>108</v>
      </c>
      <c r="AT700" s="41" t="s">
        <v>306</v>
      </c>
      <c r="AU700" s="41" t="s">
        <v>86</v>
      </c>
      <c r="AY700" s="17" t="s">
        <v>304</v>
      </c>
      <c r="BE700" s="42">
        <f>IF(N700="základní",J700,0)</f>
        <v>0</v>
      </c>
      <c r="BF700" s="42">
        <f>IF(N700="snížená",J700,0)</f>
        <v>0</v>
      </c>
      <c r="BG700" s="42">
        <f>IF(N700="zákl. přenesená",J700,0)</f>
        <v>0</v>
      </c>
      <c r="BH700" s="42">
        <f>IF(N700="sníž. přenesená",J700,0)</f>
        <v>0</v>
      </c>
      <c r="BI700" s="42">
        <f>IF(N700="nulová",J700,0)</f>
        <v>0</v>
      </c>
      <c r="BJ700" s="17" t="s">
        <v>8</v>
      </c>
      <c r="BK700" s="42">
        <f>ROUND(I700*H700,0)</f>
        <v>0</v>
      </c>
      <c r="BL700" s="17" t="s">
        <v>108</v>
      </c>
      <c r="BM700" s="41" t="s">
        <v>1094</v>
      </c>
    </row>
    <row r="701" spans="2:65" s="12" customFormat="1" x14ac:dyDescent="0.2">
      <c r="B701" s="160"/>
      <c r="D701" s="161" t="s">
        <v>327</v>
      </c>
      <c r="E701" s="43" t="s">
        <v>1</v>
      </c>
      <c r="F701" s="162" t="s">
        <v>1095</v>
      </c>
      <c r="H701" s="163">
        <v>167.13300000000001</v>
      </c>
      <c r="L701" s="160"/>
      <c r="M701" s="164"/>
      <c r="T701" s="165"/>
      <c r="AT701" s="43" t="s">
        <v>327</v>
      </c>
      <c r="AU701" s="43" t="s">
        <v>86</v>
      </c>
      <c r="AV701" s="12" t="s">
        <v>86</v>
      </c>
      <c r="AW701" s="12" t="s">
        <v>33</v>
      </c>
      <c r="AX701" s="12" t="s">
        <v>77</v>
      </c>
      <c r="AY701" s="43" t="s">
        <v>304</v>
      </c>
    </row>
    <row r="702" spans="2:65" s="12" customFormat="1" x14ac:dyDescent="0.2">
      <c r="B702" s="160"/>
      <c r="D702" s="161" t="s">
        <v>327</v>
      </c>
      <c r="E702" s="43" t="s">
        <v>1</v>
      </c>
      <c r="F702" s="162" t="s">
        <v>977</v>
      </c>
      <c r="H702" s="163">
        <v>-17.399999999999999</v>
      </c>
      <c r="L702" s="160"/>
      <c r="M702" s="164"/>
      <c r="T702" s="165"/>
      <c r="AT702" s="43" t="s">
        <v>327</v>
      </c>
      <c r="AU702" s="43" t="s">
        <v>86</v>
      </c>
      <c r="AV702" s="12" t="s">
        <v>86</v>
      </c>
      <c r="AW702" s="12" t="s">
        <v>33</v>
      </c>
      <c r="AX702" s="12" t="s">
        <v>77</v>
      </c>
      <c r="AY702" s="43" t="s">
        <v>304</v>
      </c>
    </row>
    <row r="703" spans="2:65" s="12" customFormat="1" x14ac:dyDescent="0.2">
      <c r="B703" s="160"/>
      <c r="D703" s="161" t="s">
        <v>327</v>
      </c>
      <c r="E703" s="43" t="s">
        <v>1</v>
      </c>
      <c r="F703" s="162" t="s">
        <v>1096</v>
      </c>
      <c r="H703" s="163">
        <v>170.21799999999999</v>
      </c>
      <c r="L703" s="160"/>
      <c r="M703" s="164"/>
      <c r="T703" s="165"/>
      <c r="AT703" s="43" t="s">
        <v>327</v>
      </c>
      <c r="AU703" s="43" t="s">
        <v>86</v>
      </c>
      <c r="AV703" s="12" t="s">
        <v>86</v>
      </c>
      <c r="AW703" s="12" t="s">
        <v>33</v>
      </c>
      <c r="AX703" s="12" t="s">
        <v>77</v>
      </c>
      <c r="AY703" s="43" t="s">
        <v>304</v>
      </c>
    </row>
    <row r="704" spans="2:65" s="12" customFormat="1" x14ac:dyDescent="0.2">
      <c r="B704" s="160"/>
      <c r="D704" s="161" t="s">
        <v>327</v>
      </c>
      <c r="E704" s="43" t="s">
        <v>1</v>
      </c>
      <c r="F704" s="162" t="s">
        <v>979</v>
      </c>
      <c r="H704" s="163">
        <v>-5.8</v>
      </c>
      <c r="L704" s="160"/>
      <c r="M704" s="164"/>
      <c r="T704" s="165"/>
      <c r="AT704" s="43" t="s">
        <v>327</v>
      </c>
      <c r="AU704" s="43" t="s">
        <v>86</v>
      </c>
      <c r="AV704" s="12" t="s">
        <v>86</v>
      </c>
      <c r="AW704" s="12" t="s">
        <v>33</v>
      </c>
      <c r="AX704" s="12" t="s">
        <v>77</v>
      </c>
      <c r="AY704" s="43" t="s">
        <v>304</v>
      </c>
    </row>
    <row r="705" spans="2:51" s="12" customFormat="1" x14ac:dyDescent="0.2">
      <c r="B705" s="160"/>
      <c r="D705" s="161" t="s">
        <v>327</v>
      </c>
      <c r="E705" s="43" t="s">
        <v>1</v>
      </c>
      <c r="F705" s="162" t="s">
        <v>980</v>
      </c>
      <c r="H705" s="163">
        <v>-2.5539999999999998</v>
      </c>
      <c r="L705" s="160"/>
      <c r="M705" s="164"/>
      <c r="T705" s="165"/>
      <c r="AT705" s="43" t="s">
        <v>327</v>
      </c>
      <c r="AU705" s="43" t="s">
        <v>86</v>
      </c>
      <c r="AV705" s="12" t="s">
        <v>86</v>
      </c>
      <c r="AW705" s="12" t="s">
        <v>33</v>
      </c>
      <c r="AX705" s="12" t="s">
        <v>77</v>
      </c>
      <c r="AY705" s="43" t="s">
        <v>304</v>
      </c>
    </row>
    <row r="706" spans="2:51" s="13" customFormat="1" x14ac:dyDescent="0.2">
      <c r="B706" s="166"/>
      <c r="D706" s="161" t="s">
        <v>327</v>
      </c>
      <c r="E706" s="44" t="s">
        <v>1</v>
      </c>
      <c r="F706" s="167" t="s">
        <v>727</v>
      </c>
      <c r="H706" s="168">
        <v>311.59699999999998</v>
      </c>
      <c r="L706" s="166"/>
      <c r="M706" s="169"/>
      <c r="T706" s="170"/>
      <c r="AT706" s="44" t="s">
        <v>327</v>
      </c>
      <c r="AU706" s="44" t="s">
        <v>86</v>
      </c>
      <c r="AV706" s="13" t="s">
        <v>315</v>
      </c>
      <c r="AW706" s="13" t="s">
        <v>33</v>
      </c>
      <c r="AX706" s="13" t="s">
        <v>77</v>
      </c>
      <c r="AY706" s="44" t="s">
        <v>304</v>
      </c>
    </row>
    <row r="707" spans="2:51" s="12" customFormat="1" x14ac:dyDescent="0.2">
      <c r="B707" s="160"/>
      <c r="D707" s="161" t="s">
        <v>327</v>
      </c>
      <c r="E707" s="43" t="s">
        <v>1</v>
      </c>
      <c r="F707" s="162" t="s">
        <v>1097</v>
      </c>
      <c r="H707" s="163">
        <v>76.841999999999999</v>
      </c>
      <c r="L707" s="160"/>
      <c r="M707" s="164"/>
      <c r="T707" s="165"/>
      <c r="AT707" s="43" t="s">
        <v>327</v>
      </c>
      <c r="AU707" s="43" t="s">
        <v>86</v>
      </c>
      <c r="AV707" s="12" t="s">
        <v>86</v>
      </c>
      <c r="AW707" s="12" t="s">
        <v>33</v>
      </c>
      <c r="AX707" s="12" t="s">
        <v>77</v>
      </c>
      <c r="AY707" s="43" t="s">
        <v>304</v>
      </c>
    </row>
    <row r="708" spans="2:51" s="12" customFormat="1" x14ac:dyDescent="0.2">
      <c r="B708" s="160"/>
      <c r="D708" s="161" t="s">
        <v>327</v>
      </c>
      <c r="E708" s="43" t="s">
        <v>1</v>
      </c>
      <c r="F708" s="162" t="s">
        <v>982</v>
      </c>
      <c r="H708" s="163">
        <v>-2.9</v>
      </c>
      <c r="L708" s="160"/>
      <c r="M708" s="164"/>
      <c r="T708" s="165"/>
      <c r="AT708" s="43" t="s">
        <v>327</v>
      </c>
      <c r="AU708" s="43" t="s">
        <v>86</v>
      </c>
      <c r="AV708" s="12" t="s">
        <v>86</v>
      </c>
      <c r="AW708" s="12" t="s">
        <v>33</v>
      </c>
      <c r="AX708" s="12" t="s">
        <v>77</v>
      </c>
      <c r="AY708" s="43" t="s">
        <v>304</v>
      </c>
    </row>
    <row r="709" spans="2:51" s="12" customFormat="1" x14ac:dyDescent="0.2">
      <c r="B709" s="160"/>
      <c r="D709" s="161" t="s">
        <v>327</v>
      </c>
      <c r="E709" s="43" t="s">
        <v>1</v>
      </c>
      <c r="F709" s="162" t="s">
        <v>983</v>
      </c>
      <c r="H709" s="163">
        <v>-2.625</v>
      </c>
      <c r="L709" s="160"/>
      <c r="M709" s="164"/>
      <c r="T709" s="165"/>
      <c r="AT709" s="43" t="s">
        <v>327</v>
      </c>
      <c r="AU709" s="43" t="s">
        <v>86</v>
      </c>
      <c r="AV709" s="12" t="s">
        <v>86</v>
      </c>
      <c r="AW709" s="12" t="s">
        <v>33</v>
      </c>
      <c r="AX709" s="12" t="s">
        <v>77</v>
      </c>
      <c r="AY709" s="43" t="s">
        <v>304</v>
      </c>
    </row>
    <row r="710" spans="2:51" s="12" customFormat="1" x14ac:dyDescent="0.2">
      <c r="B710" s="160"/>
      <c r="D710" s="161" t="s">
        <v>327</v>
      </c>
      <c r="E710" s="43" t="s">
        <v>1</v>
      </c>
      <c r="F710" s="162" t="s">
        <v>984</v>
      </c>
      <c r="H710" s="163">
        <v>-0.63</v>
      </c>
      <c r="L710" s="160"/>
      <c r="M710" s="164"/>
      <c r="T710" s="165"/>
      <c r="AT710" s="43" t="s">
        <v>327</v>
      </c>
      <c r="AU710" s="43" t="s">
        <v>86</v>
      </c>
      <c r="AV710" s="12" t="s">
        <v>86</v>
      </c>
      <c r="AW710" s="12" t="s">
        <v>33</v>
      </c>
      <c r="AX710" s="12" t="s">
        <v>77</v>
      </c>
      <c r="AY710" s="43" t="s">
        <v>304</v>
      </c>
    </row>
    <row r="711" spans="2:51" s="13" customFormat="1" x14ac:dyDescent="0.2">
      <c r="B711" s="166"/>
      <c r="D711" s="161" t="s">
        <v>327</v>
      </c>
      <c r="E711" s="44" t="s">
        <v>1</v>
      </c>
      <c r="F711" s="167" t="s">
        <v>730</v>
      </c>
      <c r="H711" s="168">
        <v>70.686999999999998</v>
      </c>
      <c r="L711" s="166"/>
      <c r="M711" s="169"/>
      <c r="T711" s="170"/>
      <c r="AT711" s="44" t="s">
        <v>327</v>
      </c>
      <c r="AU711" s="44" t="s">
        <v>86</v>
      </c>
      <c r="AV711" s="13" t="s">
        <v>315</v>
      </c>
      <c r="AW711" s="13" t="s">
        <v>33</v>
      </c>
      <c r="AX711" s="13" t="s">
        <v>77</v>
      </c>
      <c r="AY711" s="44" t="s">
        <v>304</v>
      </c>
    </row>
    <row r="712" spans="2:51" s="12" customFormat="1" x14ac:dyDescent="0.2">
      <c r="B712" s="160"/>
      <c r="D712" s="161" t="s">
        <v>327</v>
      </c>
      <c r="E712" s="43" t="s">
        <v>1</v>
      </c>
      <c r="F712" s="162" t="s">
        <v>1098</v>
      </c>
      <c r="H712" s="163">
        <v>196.595</v>
      </c>
      <c r="L712" s="160"/>
      <c r="M712" s="164"/>
      <c r="T712" s="165"/>
      <c r="AT712" s="43" t="s">
        <v>327</v>
      </c>
      <c r="AU712" s="43" t="s">
        <v>86</v>
      </c>
      <c r="AV712" s="12" t="s">
        <v>86</v>
      </c>
      <c r="AW712" s="12" t="s">
        <v>33</v>
      </c>
      <c r="AX712" s="12" t="s">
        <v>77</v>
      </c>
      <c r="AY712" s="43" t="s">
        <v>304</v>
      </c>
    </row>
    <row r="713" spans="2:51" s="12" customFormat="1" x14ac:dyDescent="0.2">
      <c r="B713" s="160"/>
      <c r="D713" s="161" t="s">
        <v>327</v>
      </c>
      <c r="E713" s="43" t="s">
        <v>1</v>
      </c>
      <c r="F713" s="162" t="s">
        <v>1099</v>
      </c>
      <c r="H713" s="163">
        <v>2.6</v>
      </c>
      <c r="L713" s="160"/>
      <c r="M713" s="164"/>
      <c r="T713" s="165"/>
      <c r="AT713" s="43" t="s">
        <v>327</v>
      </c>
      <c r="AU713" s="43" t="s">
        <v>86</v>
      </c>
      <c r="AV713" s="12" t="s">
        <v>86</v>
      </c>
      <c r="AW713" s="12" t="s">
        <v>33</v>
      </c>
      <c r="AX713" s="12" t="s">
        <v>77</v>
      </c>
      <c r="AY713" s="43" t="s">
        <v>304</v>
      </c>
    </row>
    <row r="714" spans="2:51" s="12" customFormat="1" x14ac:dyDescent="0.2">
      <c r="B714" s="160"/>
      <c r="D714" s="161" t="s">
        <v>327</v>
      </c>
      <c r="E714" s="43" t="s">
        <v>1</v>
      </c>
      <c r="F714" s="162" t="s">
        <v>987</v>
      </c>
      <c r="H714" s="163">
        <v>-6.3140000000000001</v>
      </c>
      <c r="L714" s="160"/>
      <c r="M714" s="164"/>
      <c r="T714" s="165"/>
      <c r="AT714" s="43" t="s">
        <v>327</v>
      </c>
      <c r="AU714" s="43" t="s">
        <v>86</v>
      </c>
      <c r="AV714" s="12" t="s">
        <v>86</v>
      </c>
      <c r="AW714" s="12" t="s">
        <v>33</v>
      </c>
      <c r="AX714" s="12" t="s">
        <v>77</v>
      </c>
      <c r="AY714" s="43" t="s">
        <v>304</v>
      </c>
    </row>
    <row r="715" spans="2:51" s="12" customFormat="1" x14ac:dyDescent="0.2">
      <c r="B715" s="160"/>
      <c r="D715" s="161" t="s">
        <v>327</v>
      </c>
      <c r="E715" s="43" t="s">
        <v>1</v>
      </c>
      <c r="F715" s="162" t="s">
        <v>988</v>
      </c>
      <c r="H715" s="163">
        <v>-2.0350000000000001</v>
      </c>
      <c r="L715" s="160"/>
      <c r="M715" s="164"/>
      <c r="T715" s="165"/>
      <c r="AT715" s="43" t="s">
        <v>327</v>
      </c>
      <c r="AU715" s="43" t="s">
        <v>86</v>
      </c>
      <c r="AV715" s="12" t="s">
        <v>86</v>
      </c>
      <c r="AW715" s="12" t="s">
        <v>33</v>
      </c>
      <c r="AX715" s="12" t="s">
        <v>77</v>
      </c>
      <c r="AY715" s="43" t="s">
        <v>304</v>
      </c>
    </row>
    <row r="716" spans="2:51" s="12" customFormat="1" x14ac:dyDescent="0.2">
      <c r="B716" s="160"/>
      <c r="D716" s="161" t="s">
        <v>327</v>
      </c>
      <c r="E716" s="43" t="s">
        <v>1</v>
      </c>
      <c r="F716" s="162" t="s">
        <v>989</v>
      </c>
      <c r="H716" s="163">
        <v>-2.161</v>
      </c>
      <c r="L716" s="160"/>
      <c r="M716" s="164"/>
      <c r="T716" s="165"/>
      <c r="AT716" s="43" t="s">
        <v>327</v>
      </c>
      <c r="AU716" s="43" t="s">
        <v>86</v>
      </c>
      <c r="AV716" s="12" t="s">
        <v>86</v>
      </c>
      <c r="AW716" s="12" t="s">
        <v>33</v>
      </c>
      <c r="AX716" s="12" t="s">
        <v>77</v>
      </c>
      <c r="AY716" s="43" t="s">
        <v>304</v>
      </c>
    </row>
    <row r="717" spans="2:51" s="12" customFormat="1" x14ac:dyDescent="0.2">
      <c r="B717" s="160"/>
      <c r="D717" s="161" t="s">
        <v>327</v>
      </c>
      <c r="E717" s="43" t="s">
        <v>1</v>
      </c>
      <c r="F717" s="162" t="s">
        <v>990</v>
      </c>
      <c r="H717" s="163">
        <v>-0.33600000000000002</v>
      </c>
      <c r="L717" s="160"/>
      <c r="M717" s="164"/>
      <c r="T717" s="165"/>
      <c r="AT717" s="43" t="s">
        <v>327</v>
      </c>
      <c r="AU717" s="43" t="s">
        <v>86</v>
      </c>
      <c r="AV717" s="12" t="s">
        <v>86</v>
      </c>
      <c r="AW717" s="12" t="s">
        <v>33</v>
      </c>
      <c r="AX717" s="12" t="s">
        <v>77</v>
      </c>
      <c r="AY717" s="43" t="s">
        <v>304</v>
      </c>
    </row>
    <row r="718" spans="2:51" s="12" customFormat="1" x14ac:dyDescent="0.2">
      <c r="B718" s="160"/>
      <c r="D718" s="161" t="s">
        <v>327</v>
      </c>
      <c r="E718" s="43" t="s">
        <v>1</v>
      </c>
      <c r="F718" s="162" t="s">
        <v>991</v>
      </c>
      <c r="H718" s="163">
        <v>-13.5</v>
      </c>
      <c r="L718" s="160"/>
      <c r="M718" s="164"/>
      <c r="T718" s="165"/>
      <c r="AT718" s="43" t="s">
        <v>327</v>
      </c>
      <c r="AU718" s="43" t="s">
        <v>86</v>
      </c>
      <c r="AV718" s="12" t="s">
        <v>86</v>
      </c>
      <c r="AW718" s="12" t="s">
        <v>33</v>
      </c>
      <c r="AX718" s="12" t="s">
        <v>77</v>
      </c>
      <c r="AY718" s="43" t="s">
        <v>304</v>
      </c>
    </row>
    <row r="719" spans="2:51" s="12" customFormat="1" x14ac:dyDescent="0.2">
      <c r="B719" s="160"/>
      <c r="D719" s="161" t="s">
        <v>327</v>
      </c>
      <c r="E719" s="43" t="s">
        <v>1</v>
      </c>
      <c r="F719" s="162" t="s">
        <v>992</v>
      </c>
      <c r="H719" s="163">
        <v>-8</v>
      </c>
      <c r="L719" s="160"/>
      <c r="M719" s="164"/>
      <c r="T719" s="165"/>
      <c r="AT719" s="43" t="s">
        <v>327</v>
      </c>
      <c r="AU719" s="43" t="s">
        <v>86</v>
      </c>
      <c r="AV719" s="12" t="s">
        <v>86</v>
      </c>
      <c r="AW719" s="12" t="s">
        <v>33</v>
      </c>
      <c r="AX719" s="12" t="s">
        <v>77</v>
      </c>
      <c r="AY719" s="43" t="s">
        <v>304</v>
      </c>
    </row>
    <row r="720" spans="2:51" s="12" customFormat="1" x14ac:dyDescent="0.2">
      <c r="B720" s="160"/>
      <c r="D720" s="161" t="s">
        <v>327</v>
      </c>
      <c r="E720" s="43" t="s">
        <v>1</v>
      </c>
      <c r="F720" s="162" t="s">
        <v>1100</v>
      </c>
      <c r="H720" s="163">
        <v>167.23599999999999</v>
      </c>
      <c r="L720" s="160"/>
      <c r="M720" s="164"/>
      <c r="T720" s="165"/>
      <c r="AT720" s="43" t="s">
        <v>327</v>
      </c>
      <c r="AU720" s="43" t="s">
        <v>86</v>
      </c>
      <c r="AV720" s="12" t="s">
        <v>86</v>
      </c>
      <c r="AW720" s="12" t="s">
        <v>33</v>
      </c>
      <c r="AX720" s="12" t="s">
        <v>77</v>
      </c>
      <c r="AY720" s="43" t="s">
        <v>304</v>
      </c>
    </row>
    <row r="721" spans="2:65" s="12" customFormat="1" x14ac:dyDescent="0.2">
      <c r="B721" s="160"/>
      <c r="D721" s="161" t="s">
        <v>327</v>
      </c>
      <c r="E721" s="43" t="s">
        <v>1</v>
      </c>
      <c r="F721" s="162" t="s">
        <v>994</v>
      </c>
      <c r="H721" s="163">
        <v>-27</v>
      </c>
      <c r="L721" s="160"/>
      <c r="M721" s="164"/>
      <c r="T721" s="165"/>
      <c r="AT721" s="43" t="s">
        <v>327</v>
      </c>
      <c r="AU721" s="43" t="s">
        <v>86</v>
      </c>
      <c r="AV721" s="12" t="s">
        <v>86</v>
      </c>
      <c r="AW721" s="12" t="s">
        <v>33</v>
      </c>
      <c r="AX721" s="12" t="s">
        <v>77</v>
      </c>
      <c r="AY721" s="43" t="s">
        <v>304</v>
      </c>
    </row>
    <row r="722" spans="2:65" s="13" customFormat="1" x14ac:dyDescent="0.2">
      <c r="B722" s="166"/>
      <c r="D722" s="161" t="s">
        <v>327</v>
      </c>
      <c r="E722" s="44" t="s">
        <v>1</v>
      </c>
      <c r="F722" s="167" t="s">
        <v>735</v>
      </c>
      <c r="H722" s="168">
        <v>307.08499999999998</v>
      </c>
      <c r="L722" s="166"/>
      <c r="M722" s="169"/>
      <c r="T722" s="170"/>
      <c r="AT722" s="44" t="s">
        <v>327</v>
      </c>
      <c r="AU722" s="44" t="s">
        <v>86</v>
      </c>
      <c r="AV722" s="13" t="s">
        <v>315</v>
      </c>
      <c r="AW722" s="13" t="s">
        <v>33</v>
      </c>
      <c r="AX722" s="13" t="s">
        <v>77</v>
      </c>
      <c r="AY722" s="44" t="s">
        <v>304</v>
      </c>
    </row>
    <row r="723" spans="2:65" s="14" customFormat="1" x14ac:dyDescent="0.2">
      <c r="B723" s="171"/>
      <c r="D723" s="161" t="s">
        <v>327</v>
      </c>
      <c r="E723" s="45" t="s">
        <v>1101</v>
      </c>
      <c r="F723" s="172" t="s">
        <v>737</v>
      </c>
      <c r="H723" s="173">
        <v>689.36900000000003</v>
      </c>
      <c r="L723" s="171"/>
      <c r="M723" s="174"/>
      <c r="T723" s="175"/>
      <c r="AT723" s="45" t="s">
        <v>327</v>
      </c>
      <c r="AU723" s="45" t="s">
        <v>86</v>
      </c>
      <c r="AV723" s="14" t="s">
        <v>108</v>
      </c>
      <c r="AW723" s="14" t="s">
        <v>33</v>
      </c>
      <c r="AX723" s="14" t="s">
        <v>8</v>
      </c>
      <c r="AY723" s="45" t="s">
        <v>304</v>
      </c>
    </row>
    <row r="724" spans="2:65" s="1" customFormat="1" ht="24.2" customHeight="1" x14ac:dyDescent="0.2">
      <c r="B724" s="24"/>
      <c r="C724" s="150" t="s">
        <v>1102</v>
      </c>
      <c r="D724" s="150" t="s">
        <v>306</v>
      </c>
      <c r="E724" s="151" t="s">
        <v>1103</v>
      </c>
      <c r="F724" s="152" t="s">
        <v>1104</v>
      </c>
      <c r="G724" s="153" t="s">
        <v>325</v>
      </c>
      <c r="H724" s="154">
        <v>74.715999999999994</v>
      </c>
      <c r="I724" s="40"/>
      <c r="J724" s="155">
        <f>ROUND(I724*H724,0)</f>
        <v>0</v>
      </c>
      <c r="K724" s="152" t="s">
        <v>310</v>
      </c>
      <c r="L724" s="24"/>
      <c r="M724" s="156" t="s">
        <v>1</v>
      </c>
      <c r="N724" s="157" t="s">
        <v>42</v>
      </c>
      <c r="P724" s="158">
        <f>O724*H724</f>
        <v>0</v>
      </c>
      <c r="Q724" s="158">
        <v>5.7000000000000002E-3</v>
      </c>
      <c r="R724" s="158">
        <f>Q724*H724</f>
        <v>0.42588119999999996</v>
      </c>
      <c r="S724" s="158">
        <v>0</v>
      </c>
      <c r="T724" s="159">
        <f>S724*H724</f>
        <v>0</v>
      </c>
      <c r="AR724" s="41" t="s">
        <v>108</v>
      </c>
      <c r="AT724" s="41" t="s">
        <v>306</v>
      </c>
      <c r="AU724" s="41" t="s">
        <v>86</v>
      </c>
      <c r="AY724" s="17" t="s">
        <v>304</v>
      </c>
      <c r="BE724" s="42">
        <f>IF(N724="základní",J724,0)</f>
        <v>0</v>
      </c>
      <c r="BF724" s="42">
        <f>IF(N724="snížená",J724,0)</f>
        <v>0</v>
      </c>
      <c r="BG724" s="42">
        <f>IF(N724="zákl. přenesená",J724,0)</f>
        <v>0</v>
      </c>
      <c r="BH724" s="42">
        <f>IF(N724="sníž. přenesená",J724,0)</f>
        <v>0</v>
      </c>
      <c r="BI724" s="42">
        <f>IF(N724="nulová",J724,0)</f>
        <v>0</v>
      </c>
      <c r="BJ724" s="17" t="s">
        <v>8</v>
      </c>
      <c r="BK724" s="42">
        <f>ROUND(I724*H724,0)</f>
        <v>0</v>
      </c>
      <c r="BL724" s="17" t="s">
        <v>108</v>
      </c>
      <c r="BM724" s="41" t="s">
        <v>1105</v>
      </c>
    </row>
    <row r="725" spans="2:65" s="12" customFormat="1" x14ac:dyDescent="0.2">
      <c r="B725" s="160"/>
      <c r="D725" s="161" t="s">
        <v>327</v>
      </c>
      <c r="E725" s="43" t="s">
        <v>1</v>
      </c>
      <c r="F725" s="162" t="s">
        <v>142</v>
      </c>
      <c r="H725" s="163">
        <v>74.715999999999994</v>
      </c>
      <c r="L725" s="160"/>
      <c r="M725" s="164"/>
      <c r="T725" s="165"/>
      <c r="AT725" s="43" t="s">
        <v>327</v>
      </c>
      <c r="AU725" s="43" t="s">
        <v>86</v>
      </c>
      <c r="AV725" s="12" t="s">
        <v>86</v>
      </c>
      <c r="AW725" s="12" t="s">
        <v>33</v>
      </c>
      <c r="AX725" s="12" t="s">
        <v>8</v>
      </c>
      <c r="AY725" s="43" t="s">
        <v>304</v>
      </c>
    </row>
    <row r="726" spans="2:65" s="1" customFormat="1" ht="24.2" customHeight="1" x14ac:dyDescent="0.2">
      <c r="B726" s="24"/>
      <c r="C726" s="150" t="s">
        <v>1106</v>
      </c>
      <c r="D726" s="150" t="s">
        <v>306</v>
      </c>
      <c r="E726" s="151" t="s">
        <v>1107</v>
      </c>
      <c r="F726" s="152" t="s">
        <v>1108</v>
      </c>
      <c r="G726" s="153" t="s">
        <v>325</v>
      </c>
      <c r="H726" s="154">
        <v>722.38800000000003</v>
      </c>
      <c r="I726" s="40"/>
      <c r="J726" s="155">
        <f>ROUND(I726*H726,0)</f>
        <v>0</v>
      </c>
      <c r="K726" s="152" t="s">
        <v>310</v>
      </c>
      <c r="L726" s="24"/>
      <c r="M726" s="156" t="s">
        <v>1</v>
      </c>
      <c r="N726" s="157" t="s">
        <v>42</v>
      </c>
      <c r="P726" s="158">
        <f>O726*H726</f>
        <v>0</v>
      </c>
      <c r="Q726" s="158">
        <v>2.8500000000000001E-3</v>
      </c>
      <c r="R726" s="158">
        <f>Q726*H726</f>
        <v>2.0588058</v>
      </c>
      <c r="S726" s="158">
        <v>0</v>
      </c>
      <c r="T726" s="159">
        <f>S726*H726</f>
        <v>0</v>
      </c>
      <c r="AR726" s="41" t="s">
        <v>108</v>
      </c>
      <c r="AT726" s="41" t="s">
        <v>306</v>
      </c>
      <c r="AU726" s="41" t="s">
        <v>86</v>
      </c>
      <c r="AY726" s="17" t="s">
        <v>304</v>
      </c>
      <c r="BE726" s="42">
        <f>IF(N726="základní",J726,0)</f>
        <v>0</v>
      </c>
      <c r="BF726" s="42">
        <f>IF(N726="snížená",J726,0)</f>
        <v>0</v>
      </c>
      <c r="BG726" s="42">
        <f>IF(N726="zákl. přenesená",J726,0)</f>
        <v>0</v>
      </c>
      <c r="BH726" s="42">
        <f>IF(N726="sníž. přenesená",J726,0)</f>
        <v>0</v>
      </c>
      <c r="BI726" s="42">
        <f>IF(N726="nulová",J726,0)</f>
        <v>0</v>
      </c>
      <c r="BJ726" s="17" t="s">
        <v>8</v>
      </c>
      <c r="BK726" s="42">
        <f>ROUND(I726*H726,0)</f>
        <v>0</v>
      </c>
      <c r="BL726" s="17" t="s">
        <v>108</v>
      </c>
      <c r="BM726" s="41" t="s">
        <v>1109</v>
      </c>
    </row>
    <row r="727" spans="2:65" s="12" customFormat="1" x14ac:dyDescent="0.2">
      <c r="B727" s="160"/>
      <c r="D727" s="161" t="s">
        <v>327</v>
      </c>
      <c r="E727" s="43" t="s">
        <v>1</v>
      </c>
      <c r="F727" s="162" t="s">
        <v>145</v>
      </c>
      <c r="H727" s="163">
        <v>662.41200000000003</v>
      </c>
      <c r="L727" s="160"/>
      <c r="M727" s="164"/>
      <c r="T727" s="165"/>
      <c r="AT727" s="43" t="s">
        <v>327</v>
      </c>
      <c r="AU727" s="43" t="s">
        <v>86</v>
      </c>
      <c r="AV727" s="12" t="s">
        <v>86</v>
      </c>
      <c r="AW727" s="12" t="s">
        <v>33</v>
      </c>
      <c r="AX727" s="12" t="s">
        <v>77</v>
      </c>
      <c r="AY727" s="43" t="s">
        <v>304</v>
      </c>
    </row>
    <row r="728" spans="2:65" s="12" customFormat="1" x14ac:dyDescent="0.2">
      <c r="B728" s="160"/>
      <c r="D728" s="161" t="s">
        <v>327</v>
      </c>
      <c r="E728" s="43" t="s">
        <v>1</v>
      </c>
      <c r="F728" s="162" t="s">
        <v>967</v>
      </c>
      <c r="H728" s="163">
        <v>59.975999999999999</v>
      </c>
      <c r="L728" s="160"/>
      <c r="M728" s="164"/>
      <c r="T728" s="165"/>
      <c r="AT728" s="43" t="s">
        <v>327</v>
      </c>
      <c r="AU728" s="43" t="s">
        <v>86</v>
      </c>
      <c r="AV728" s="12" t="s">
        <v>86</v>
      </c>
      <c r="AW728" s="12" t="s">
        <v>33</v>
      </c>
      <c r="AX728" s="12" t="s">
        <v>77</v>
      </c>
      <c r="AY728" s="43" t="s">
        <v>304</v>
      </c>
    </row>
    <row r="729" spans="2:65" s="13" customFormat="1" x14ac:dyDescent="0.2">
      <c r="B729" s="166"/>
      <c r="D729" s="161" t="s">
        <v>327</v>
      </c>
      <c r="E729" s="44" t="s">
        <v>1</v>
      </c>
      <c r="F729" s="167" t="s">
        <v>335</v>
      </c>
      <c r="H729" s="168">
        <v>722.38800000000003</v>
      </c>
      <c r="L729" s="166"/>
      <c r="M729" s="169"/>
      <c r="T729" s="170"/>
      <c r="AT729" s="44" t="s">
        <v>327</v>
      </c>
      <c r="AU729" s="44" t="s">
        <v>86</v>
      </c>
      <c r="AV729" s="13" t="s">
        <v>315</v>
      </c>
      <c r="AW729" s="13" t="s">
        <v>33</v>
      </c>
      <c r="AX729" s="13" t="s">
        <v>8</v>
      </c>
      <c r="AY729" s="44" t="s">
        <v>304</v>
      </c>
    </row>
    <row r="730" spans="2:65" s="1" customFormat="1" ht="24.2" customHeight="1" x14ac:dyDescent="0.2">
      <c r="B730" s="24"/>
      <c r="C730" s="150" t="s">
        <v>1110</v>
      </c>
      <c r="D730" s="150" t="s">
        <v>306</v>
      </c>
      <c r="E730" s="151" t="s">
        <v>1111</v>
      </c>
      <c r="F730" s="152" t="s">
        <v>1112</v>
      </c>
      <c r="G730" s="153" t="s">
        <v>325</v>
      </c>
      <c r="H730" s="154">
        <v>65.155000000000001</v>
      </c>
      <c r="I730" s="40"/>
      <c r="J730" s="155">
        <f>ROUND(I730*H730,0)</f>
        <v>0</v>
      </c>
      <c r="K730" s="152" t="s">
        <v>310</v>
      </c>
      <c r="L730" s="24"/>
      <c r="M730" s="156" t="s">
        <v>1</v>
      </c>
      <c r="N730" s="157" t="s">
        <v>42</v>
      </c>
      <c r="P730" s="158">
        <f>O730*H730</f>
        <v>0</v>
      </c>
      <c r="Q730" s="158">
        <v>0</v>
      </c>
      <c r="R730" s="158">
        <f>Q730*H730</f>
        <v>0</v>
      </c>
      <c r="S730" s="158">
        <v>1.0000000000000001E-5</v>
      </c>
      <c r="T730" s="159">
        <f>S730*H730</f>
        <v>6.5155000000000009E-4</v>
      </c>
      <c r="AR730" s="41" t="s">
        <v>108</v>
      </c>
      <c r="AT730" s="41" t="s">
        <v>306</v>
      </c>
      <c r="AU730" s="41" t="s">
        <v>86</v>
      </c>
      <c r="AY730" s="17" t="s">
        <v>304</v>
      </c>
      <c r="BE730" s="42">
        <f>IF(N730="základní",J730,0)</f>
        <v>0</v>
      </c>
      <c r="BF730" s="42">
        <f>IF(N730="snížená",J730,0)</f>
        <v>0</v>
      </c>
      <c r="BG730" s="42">
        <f>IF(N730="zákl. přenesená",J730,0)</f>
        <v>0</v>
      </c>
      <c r="BH730" s="42">
        <f>IF(N730="sníž. přenesená",J730,0)</f>
        <v>0</v>
      </c>
      <c r="BI730" s="42">
        <f>IF(N730="nulová",J730,0)</f>
        <v>0</v>
      </c>
      <c r="BJ730" s="17" t="s">
        <v>8</v>
      </c>
      <c r="BK730" s="42">
        <f>ROUND(I730*H730,0)</f>
        <v>0</v>
      </c>
      <c r="BL730" s="17" t="s">
        <v>108</v>
      </c>
      <c r="BM730" s="41" t="s">
        <v>1113</v>
      </c>
    </row>
    <row r="731" spans="2:65" s="12" customFormat="1" x14ac:dyDescent="0.2">
      <c r="B731" s="160"/>
      <c r="D731" s="161" t="s">
        <v>327</v>
      </c>
      <c r="E731" s="43" t="s">
        <v>1</v>
      </c>
      <c r="F731" s="162" t="s">
        <v>1114</v>
      </c>
      <c r="H731" s="163">
        <v>2.5539999999999998</v>
      </c>
      <c r="L731" s="160"/>
      <c r="M731" s="164"/>
      <c r="T731" s="165"/>
      <c r="AT731" s="43" t="s">
        <v>327</v>
      </c>
      <c r="AU731" s="43" t="s">
        <v>86</v>
      </c>
      <c r="AV731" s="12" t="s">
        <v>86</v>
      </c>
      <c r="AW731" s="12" t="s">
        <v>33</v>
      </c>
      <c r="AX731" s="12" t="s">
        <v>77</v>
      </c>
      <c r="AY731" s="43" t="s">
        <v>304</v>
      </c>
    </row>
    <row r="732" spans="2:65" s="13" customFormat="1" x14ac:dyDescent="0.2">
      <c r="B732" s="166"/>
      <c r="D732" s="161" t="s">
        <v>327</v>
      </c>
      <c r="E732" s="44" t="s">
        <v>1</v>
      </c>
      <c r="F732" s="167" t="s">
        <v>727</v>
      </c>
      <c r="H732" s="168">
        <v>2.5539999999999998</v>
      </c>
      <c r="L732" s="166"/>
      <c r="M732" s="169"/>
      <c r="T732" s="170"/>
      <c r="AT732" s="44" t="s">
        <v>327</v>
      </c>
      <c r="AU732" s="44" t="s">
        <v>86</v>
      </c>
      <c r="AV732" s="13" t="s">
        <v>315</v>
      </c>
      <c r="AW732" s="13" t="s">
        <v>33</v>
      </c>
      <c r="AX732" s="13" t="s">
        <v>77</v>
      </c>
      <c r="AY732" s="44" t="s">
        <v>304</v>
      </c>
    </row>
    <row r="733" spans="2:65" s="12" customFormat="1" x14ac:dyDescent="0.2">
      <c r="B733" s="160"/>
      <c r="D733" s="161" t="s">
        <v>327</v>
      </c>
      <c r="E733" s="43" t="s">
        <v>1</v>
      </c>
      <c r="F733" s="162" t="s">
        <v>955</v>
      </c>
      <c r="H733" s="163">
        <v>2.625</v>
      </c>
      <c r="L733" s="160"/>
      <c r="M733" s="164"/>
      <c r="T733" s="165"/>
      <c r="AT733" s="43" t="s">
        <v>327</v>
      </c>
      <c r="AU733" s="43" t="s">
        <v>86</v>
      </c>
      <c r="AV733" s="12" t="s">
        <v>86</v>
      </c>
      <c r="AW733" s="12" t="s">
        <v>33</v>
      </c>
      <c r="AX733" s="12" t="s">
        <v>77</v>
      </c>
      <c r="AY733" s="43" t="s">
        <v>304</v>
      </c>
    </row>
    <row r="734" spans="2:65" s="12" customFormat="1" x14ac:dyDescent="0.2">
      <c r="B734" s="160"/>
      <c r="D734" s="161" t="s">
        <v>327</v>
      </c>
      <c r="E734" s="43" t="s">
        <v>1</v>
      </c>
      <c r="F734" s="162" t="s">
        <v>956</v>
      </c>
      <c r="H734" s="163">
        <v>0.63</v>
      </c>
      <c r="L734" s="160"/>
      <c r="M734" s="164"/>
      <c r="T734" s="165"/>
      <c r="AT734" s="43" t="s">
        <v>327</v>
      </c>
      <c r="AU734" s="43" t="s">
        <v>86</v>
      </c>
      <c r="AV734" s="12" t="s">
        <v>86</v>
      </c>
      <c r="AW734" s="12" t="s">
        <v>33</v>
      </c>
      <c r="AX734" s="12" t="s">
        <v>77</v>
      </c>
      <c r="AY734" s="43" t="s">
        <v>304</v>
      </c>
    </row>
    <row r="735" spans="2:65" s="13" customFormat="1" x14ac:dyDescent="0.2">
      <c r="B735" s="166"/>
      <c r="D735" s="161" t="s">
        <v>327</v>
      </c>
      <c r="E735" s="44" t="s">
        <v>1</v>
      </c>
      <c r="F735" s="167" t="s">
        <v>730</v>
      </c>
      <c r="H735" s="168">
        <v>3.2549999999999999</v>
      </c>
      <c r="L735" s="166"/>
      <c r="M735" s="169"/>
      <c r="T735" s="170"/>
      <c r="AT735" s="44" t="s">
        <v>327</v>
      </c>
      <c r="AU735" s="44" t="s">
        <v>86</v>
      </c>
      <c r="AV735" s="13" t="s">
        <v>315</v>
      </c>
      <c r="AW735" s="13" t="s">
        <v>33</v>
      </c>
      <c r="AX735" s="13" t="s">
        <v>77</v>
      </c>
      <c r="AY735" s="44" t="s">
        <v>304</v>
      </c>
    </row>
    <row r="736" spans="2:65" s="12" customFormat="1" x14ac:dyDescent="0.2">
      <c r="B736" s="160"/>
      <c r="D736" s="161" t="s">
        <v>327</v>
      </c>
      <c r="E736" s="43" t="s">
        <v>1</v>
      </c>
      <c r="F736" s="162" t="s">
        <v>957</v>
      </c>
      <c r="H736" s="163">
        <v>6.3140000000000001</v>
      </c>
      <c r="L736" s="160"/>
      <c r="M736" s="164"/>
      <c r="T736" s="165"/>
      <c r="AT736" s="43" t="s">
        <v>327</v>
      </c>
      <c r="AU736" s="43" t="s">
        <v>86</v>
      </c>
      <c r="AV736" s="12" t="s">
        <v>86</v>
      </c>
      <c r="AW736" s="12" t="s">
        <v>33</v>
      </c>
      <c r="AX736" s="12" t="s">
        <v>77</v>
      </c>
      <c r="AY736" s="43" t="s">
        <v>304</v>
      </c>
    </row>
    <row r="737" spans="2:65" s="12" customFormat="1" x14ac:dyDescent="0.2">
      <c r="B737" s="160"/>
      <c r="D737" s="161" t="s">
        <v>327</v>
      </c>
      <c r="E737" s="43" t="s">
        <v>1</v>
      </c>
      <c r="F737" s="162" t="s">
        <v>958</v>
      </c>
      <c r="H737" s="163">
        <v>2.0350000000000001</v>
      </c>
      <c r="L737" s="160"/>
      <c r="M737" s="164"/>
      <c r="T737" s="165"/>
      <c r="AT737" s="43" t="s">
        <v>327</v>
      </c>
      <c r="AU737" s="43" t="s">
        <v>86</v>
      </c>
      <c r="AV737" s="12" t="s">
        <v>86</v>
      </c>
      <c r="AW737" s="12" t="s">
        <v>33</v>
      </c>
      <c r="AX737" s="12" t="s">
        <v>77</v>
      </c>
      <c r="AY737" s="43" t="s">
        <v>304</v>
      </c>
    </row>
    <row r="738" spans="2:65" s="12" customFormat="1" x14ac:dyDescent="0.2">
      <c r="B738" s="160"/>
      <c r="D738" s="161" t="s">
        <v>327</v>
      </c>
      <c r="E738" s="43" t="s">
        <v>1</v>
      </c>
      <c r="F738" s="162" t="s">
        <v>959</v>
      </c>
      <c r="H738" s="163">
        <v>2.161</v>
      </c>
      <c r="L738" s="160"/>
      <c r="M738" s="164"/>
      <c r="T738" s="165"/>
      <c r="AT738" s="43" t="s">
        <v>327</v>
      </c>
      <c r="AU738" s="43" t="s">
        <v>86</v>
      </c>
      <c r="AV738" s="12" t="s">
        <v>86</v>
      </c>
      <c r="AW738" s="12" t="s">
        <v>33</v>
      </c>
      <c r="AX738" s="12" t="s">
        <v>77</v>
      </c>
      <c r="AY738" s="43" t="s">
        <v>304</v>
      </c>
    </row>
    <row r="739" spans="2:65" s="12" customFormat="1" x14ac:dyDescent="0.2">
      <c r="B739" s="160"/>
      <c r="D739" s="161" t="s">
        <v>327</v>
      </c>
      <c r="E739" s="43" t="s">
        <v>1</v>
      </c>
      <c r="F739" s="162" t="s">
        <v>960</v>
      </c>
      <c r="H739" s="163">
        <v>0.33600000000000002</v>
      </c>
      <c r="L739" s="160"/>
      <c r="M739" s="164"/>
      <c r="T739" s="165"/>
      <c r="AT739" s="43" t="s">
        <v>327</v>
      </c>
      <c r="AU739" s="43" t="s">
        <v>86</v>
      </c>
      <c r="AV739" s="12" t="s">
        <v>86</v>
      </c>
      <c r="AW739" s="12" t="s">
        <v>33</v>
      </c>
      <c r="AX739" s="12" t="s">
        <v>77</v>
      </c>
      <c r="AY739" s="43" t="s">
        <v>304</v>
      </c>
    </row>
    <row r="740" spans="2:65" s="12" customFormat="1" x14ac:dyDescent="0.2">
      <c r="B740" s="160"/>
      <c r="D740" s="161" t="s">
        <v>327</v>
      </c>
      <c r="E740" s="43" t="s">
        <v>1</v>
      </c>
      <c r="F740" s="162" t="s">
        <v>961</v>
      </c>
      <c r="H740" s="163">
        <v>40.5</v>
      </c>
      <c r="L740" s="160"/>
      <c r="M740" s="164"/>
      <c r="T740" s="165"/>
      <c r="AT740" s="43" t="s">
        <v>327</v>
      </c>
      <c r="AU740" s="43" t="s">
        <v>86</v>
      </c>
      <c r="AV740" s="12" t="s">
        <v>86</v>
      </c>
      <c r="AW740" s="12" t="s">
        <v>33</v>
      </c>
      <c r="AX740" s="12" t="s">
        <v>77</v>
      </c>
      <c r="AY740" s="43" t="s">
        <v>304</v>
      </c>
    </row>
    <row r="741" spans="2:65" s="12" customFormat="1" x14ac:dyDescent="0.2">
      <c r="B741" s="160"/>
      <c r="D741" s="161" t="s">
        <v>327</v>
      </c>
      <c r="E741" s="43" t="s">
        <v>1</v>
      </c>
      <c r="F741" s="162" t="s">
        <v>1115</v>
      </c>
      <c r="H741" s="163">
        <v>8</v>
      </c>
      <c r="L741" s="160"/>
      <c r="M741" s="164"/>
      <c r="T741" s="165"/>
      <c r="AT741" s="43" t="s">
        <v>327</v>
      </c>
      <c r="AU741" s="43" t="s">
        <v>86</v>
      </c>
      <c r="AV741" s="12" t="s">
        <v>86</v>
      </c>
      <c r="AW741" s="12" t="s">
        <v>33</v>
      </c>
      <c r="AX741" s="12" t="s">
        <v>77</v>
      </c>
      <c r="AY741" s="43" t="s">
        <v>304</v>
      </c>
    </row>
    <row r="742" spans="2:65" s="13" customFormat="1" x14ac:dyDescent="0.2">
      <c r="B742" s="166"/>
      <c r="D742" s="161" t="s">
        <v>327</v>
      </c>
      <c r="E742" s="44" t="s">
        <v>1</v>
      </c>
      <c r="F742" s="167" t="s">
        <v>735</v>
      </c>
      <c r="H742" s="168">
        <v>59.345999999999997</v>
      </c>
      <c r="L742" s="166"/>
      <c r="M742" s="169"/>
      <c r="T742" s="170"/>
      <c r="AT742" s="44" t="s">
        <v>327</v>
      </c>
      <c r="AU742" s="44" t="s">
        <v>86</v>
      </c>
      <c r="AV742" s="13" t="s">
        <v>315</v>
      </c>
      <c r="AW742" s="13" t="s">
        <v>33</v>
      </c>
      <c r="AX742" s="13" t="s">
        <v>77</v>
      </c>
      <c r="AY742" s="44" t="s">
        <v>304</v>
      </c>
    </row>
    <row r="743" spans="2:65" s="14" customFormat="1" x14ac:dyDescent="0.2">
      <c r="B743" s="171"/>
      <c r="D743" s="161" t="s">
        <v>327</v>
      </c>
      <c r="E743" s="45" t="s">
        <v>1</v>
      </c>
      <c r="F743" s="172" t="s">
        <v>737</v>
      </c>
      <c r="H743" s="173">
        <v>65.155000000000001</v>
      </c>
      <c r="L743" s="171"/>
      <c r="M743" s="174"/>
      <c r="T743" s="175"/>
      <c r="AT743" s="45" t="s">
        <v>327</v>
      </c>
      <c r="AU743" s="45" t="s">
        <v>86</v>
      </c>
      <c r="AV743" s="14" t="s">
        <v>108</v>
      </c>
      <c r="AW743" s="14" t="s">
        <v>33</v>
      </c>
      <c r="AX743" s="14" t="s">
        <v>8</v>
      </c>
      <c r="AY743" s="45" t="s">
        <v>304</v>
      </c>
    </row>
    <row r="744" spans="2:65" s="1" customFormat="1" ht="16.5" customHeight="1" x14ac:dyDescent="0.2">
      <c r="B744" s="24"/>
      <c r="C744" s="150" t="s">
        <v>1116</v>
      </c>
      <c r="D744" s="150" t="s">
        <v>306</v>
      </c>
      <c r="E744" s="151" t="s">
        <v>1117</v>
      </c>
      <c r="F744" s="152" t="s">
        <v>1118</v>
      </c>
      <c r="G744" s="153" t="s">
        <v>325</v>
      </c>
      <c r="H744" s="154">
        <v>2301.2669999999998</v>
      </c>
      <c r="I744" s="40"/>
      <c r="J744" s="155">
        <f>ROUND(I744*H744,0)</f>
        <v>0</v>
      </c>
      <c r="K744" s="152" t="s">
        <v>310</v>
      </c>
      <c r="L744" s="24"/>
      <c r="M744" s="156" t="s">
        <v>1</v>
      </c>
      <c r="N744" s="157" t="s">
        <v>42</v>
      </c>
      <c r="P744" s="158">
        <f>O744*H744</f>
        <v>0</v>
      </c>
      <c r="Q744" s="158">
        <v>0</v>
      </c>
      <c r="R744" s="158">
        <f>Q744*H744</f>
        <v>0</v>
      </c>
      <c r="S744" s="158">
        <v>0</v>
      </c>
      <c r="T744" s="159">
        <f>S744*H744</f>
        <v>0</v>
      </c>
      <c r="AR744" s="41" t="s">
        <v>108</v>
      </c>
      <c r="AT744" s="41" t="s">
        <v>306</v>
      </c>
      <c r="AU744" s="41" t="s">
        <v>86</v>
      </c>
      <c r="AY744" s="17" t="s">
        <v>304</v>
      </c>
      <c r="BE744" s="42">
        <f>IF(N744="základní",J744,0)</f>
        <v>0</v>
      </c>
      <c r="BF744" s="42">
        <f>IF(N744="snížená",J744,0)</f>
        <v>0</v>
      </c>
      <c r="BG744" s="42">
        <f>IF(N744="zákl. přenesená",J744,0)</f>
        <v>0</v>
      </c>
      <c r="BH744" s="42">
        <f>IF(N744="sníž. přenesená",J744,0)</f>
        <v>0</v>
      </c>
      <c r="BI744" s="42">
        <f>IF(N744="nulová",J744,0)</f>
        <v>0</v>
      </c>
      <c r="BJ744" s="17" t="s">
        <v>8</v>
      </c>
      <c r="BK744" s="42">
        <f>ROUND(I744*H744,0)</f>
        <v>0</v>
      </c>
      <c r="BL744" s="17" t="s">
        <v>108</v>
      </c>
      <c r="BM744" s="41" t="s">
        <v>1119</v>
      </c>
    </row>
    <row r="745" spans="2:65" s="12" customFormat="1" x14ac:dyDescent="0.2">
      <c r="B745" s="160"/>
      <c r="D745" s="161" t="s">
        <v>327</v>
      </c>
      <c r="E745" s="43" t="s">
        <v>1</v>
      </c>
      <c r="F745" s="162" t="s">
        <v>723</v>
      </c>
      <c r="H745" s="163">
        <v>16.265999999999998</v>
      </c>
      <c r="L745" s="160"/>
      <c r="M745" s="164"/>
      <c r="T745" s="165"/>
      <c r="AT745" s="43" t="s">
        <v>327</v>
      </c>
      <c r="AU745" s="43" t="s">
        <v>86</v>
      </c>
      <c r="AV745" s="12" t="s">
        <v>86</v>
      </c>
      <c r="AW745" s="12" t="s">
        <v>33</v>
      </c>
      <c r="AX745" s="12" t="s">
        <v>77</v>
      </c>
      <c r="AY745" s="43" t="s">
        <v>304</v>
      </c>
    </row>
    <row r="746" spans="2:65" s="12" customFormat="1" x14ac:dyDescent="0.2">
      <c r="B746" s="160"/>
      <c r="D746" s="161" t="s">
        <v>327</v>
      </c>
      <c r="E746" s="43" t="s">
        <v>1</v>
      </c>
      <c r="F746" s="162" t="s">
        <v>724</v>
      </c>
      <c r="H746" s="163">
        <v>12.2</v>
      </c>
      <c r="L746" s="160"/>
      <c r="M746" s="164"/>
      <c r="T746" s="165"/>
      <c r="AT746" s="43" t="s">
        <v>327</v>
      </c>
      <c r="AU746" s="43" t="s">
        <v>86</v>
      </c>
      <c r="AV746" s="12" t="s">
        <v>86</v>
      </c>
      <c r="AW746" s="12" t="s">
        <v>33</v>
      </c>
      <c r="AX746" s="12" t="s">
        <v>77</v>
      </c>
      <c r="AY746" s="43" t="s">
        <v>304</v>
      </c>
    </row>
    <row r="747" spans="2:65" s="12" customFormat="1" x14ac:dyDescent="0.2">
      <c r="B747" s="160"/>
      <c r="D747" s="161" t="s">
        <v>327</v>
      </c>
      <c r="E747" s="43" t="s">
        <v>1</v>
      </c>
      <c r="F747" s="162" t="s">
        <v>1095</v>
      </c>
      <c r="H747" s="163">
        <v>167.13300000000001</v>
      </c>
      <c r="L747" s="160"/>
      <c r="M747" s="164"/>
      <c r="T747" s="165"/>
      <c r="AT747" s="43" t="s">
        <v>327</v>
      </c>
      <c r="AU747" s="43" t="s">
        <v>86</v>
      </c>
      <c r="AV747" s="12" t="s">
        <v>86</v>
      </c>
      <c r="AW747" s="12" t="s">
        <v>33</v>
      </c>
      <c r="AX747" s="12" t="s">
        <v>77</v>
      </c>
      <c r="AY747" s="43" t="s">
        <v>304</v>
      </c>
    </row>
    <row r="748" spans="2:65" s="12" customFormat="1" x14ac:dyDescent="0.2">
      <c r="B748" s="160"/>
      <c r="D748" s="161" t="s">
        <v>327</v>
      </c>
      <c r="E748" s="43" t="s">
        <v>1</v>
      </c>
      <c r="F748" s="162" t="s">
        <v>977</v>
      </c>
      <c r="H748" s="163">
        <v>-17.399999999999999</v>
      </c>
      <c r="L748" s="160"/>
      <c r="M748" s="164"/>
      <c r="T748" s="165"/>
      <c r="AT748" s="43" t="s">
        <v>327</v>
      </c>
      <c r="AU748" s="43" t="s">
        <v>86</v>
      </c>
      <c r="AV748" s="12" t="s">
        <v>86</v>
      </c>
      <c r="AW748" s="12" t="s">
        <v>33</v>
      </c>
      <c r="AX748" s="12" t="s">
        <v>77</v>
      </c>
      <c r="AY748" s="43" t="s">
        <v>304</v>
      </c>
    </row>
    <row r="749" spans="2:65" s="12" customFormat="1" ht="22.5" x14ac:dyDescent="0.2">
      <c r="B749" s="160"/>
      <c r="D749" s="161" t="s">
        <v>327</v>
      </c>
      <c r="E749" s="43" t="s">
        <v>1</v>
      </c>
      <c r="F749" s="162" t="s">
        <v>725</v>
      </c>
      <c r="H749" s="163">
        <v>10.622</v>
      </c>
      <c r="L749" s="160"/>
      <c r="M749" s="164"/>
      <c r="T749" s="165"/>
      <c r="AT749" s="43" t="s">
        <v>327</v>
      </c>
      <c r="AU749" s="43" t="s">
        <v>86</v>
      </c>
      <c r="AV749" s="12" t="s">
        <v>86</v>
      </c>
      <c r="AW749" s="12" t="s">
        <v>33</v>
      </c>
      <c r="AX749" s="12" t="s">
        <v>77</v>
      </c>
      <c r="AY749" s="43" t="s">
        <v>304</v>
      </c>
    </row>
    <row r="750" spans="2:65" s="12" customFormat="1" ht="22.5" x14ac:dyDescent="0.2">
      <c r="B750" s="160"/>
      <c r="D750" s="161" t="s">
        <v>327</v>
      </c>
      <c r="E750" s="43" t="s">
        <v>1</v>
      </c>
      <c r="F750" s="162" t="s">
        <v>726</v>
      </c>
      <c r="H750" s="163">
        <v>7.9669999999999996</v>
      </c>
      <c r="L750" s="160"/>
      <c r="M750" s="164"/>
      <c r="T750" s="165"/>
      <c r="AT750" s="43" t="s">
        <v>327</v>
      </c>
      <c r="AU750" s="43" t="s">
        <v>86</v>
      </c>
      <c r="AV750" s="12" t="s">
        <v>86</v>
      </c>
      <c r="AW750" s="12" t="s">
        <v>33</v>
      </c>
      <c r="AX750" s="12" t="s">
        <v>77</v>
      </c>
      <c r="AY750" s="43" t="s">
        <v>304</v>
      </c>
    </row>
    <row r="751" spans="2:65" s="12" customFormat="1" x14ac:dyDescent="0.2">
      <c r="B751" s="160"/>
      <c r="D751" s="161" t="s">
        <v>327</v>
      </c>
      <c r="E751" s="43" t="s">
        <v>1</v>
      </c>
      <c r="F751" s="162" t="s">
        <v>1096</v>
      </c>
      <c r="H751" s="163">
        <v>170.21799999999999</v>
      </c>
      <c r="L751" s="160"/>
      <c r="M751" s="164"/>
      <c r="T751" s="165"/>
      <c r="AT751" s="43" t="s">
        <v>327</v>
      </c>
      <c r="AU751" s="43" t="s">
        <v>86</v>
      </c>
      <c r="AV751" s="12" t="s">
        <v>86</v>
      </c>
      <c r="AW751" s="12" t="s">
        <v>33</v>
      </c>
      <c r="AX751" s="12" t="s">
        <v>77</v>
      </c>
      <c r="AY751" s="43" t="s">
        <v>304</v>
      </c>
    </row>
    <row r="752" spans="2:65" s="12" customFormat="1" x14ac:dyDescent="0.2">
      <c r="B752" s="160"/>
      <c r="D752" s="161" t="s">
        <v>327</v>
      </c>
      <c r="E752" s="43" t="s">
        <v>1</v>
      </c>
      <c r="F752" s="162" t="s">
        <v>979</v>
      </c>
      <c r="H752" s="163">
        <v>-5.8</v>
      </c>
      <c r="L752" s="160"/>
      <c r="M752" s="164"/>
      <c r="T752" s="165"/>
      <c r="AT752" s="43" t="s">
        <v>327</v>
      </c>
      <c r="AU752" s="43" t="s">
        <v>86</v>
      </c>
      <c r="AV752" s="12" t="s">
        <v>86</v>
      </c>
      <c r="AW752" s="12" t="s">
        <v>33</v>
      </c>
      <c r="AX752" s="12" t="s">
        <v>77</v>
      </c>
      <c r="AY752" s="43" t="s">
        <v>304</v>
      </c>
    </row>
    <row r="753" spans="2:51" s="12" customFormat="1" x14ac:dyDescent="0.2">
      <c r="B753" s="160"/>
      <c r="D753" s="161" t="s">
        <v>327</v>
      </c>
      <c r="E753" s="43" t="s">
        <v>1</v>
      </c>
      <c r="F753" s="162" t="s">
        <v>980</v>
      </c>
      <c r="H753" s="163">
        <v>-2.5539999999999998</v>
      </c>
      <c r="L753" s="160"/>
      <c r="M753" s="164"/>
      <c r="T753" s="165"/>
      <c r="AT753" s="43" t="s">
        <v>327</v>
      </c>
      <c r="AU753" s="43" t="s">
        <v>86</v>
      </c>
      <c r="AV753" s="12" t="s">
        <v>86</v>
      </c>
      <c r="AW753" s="12" t="s">
        <v>33</v>
      </c>
      <c r="AX753" s="12" t="s">
        <v>77</v>
      </c>
      <c r="AY753" s="43" t="s">
        <v>304</v>
      </c>
    </row>
    <row r="754" spans="2:51" s="13" customFormat="1" x14ac:dyDescent="0.2">
      <c r="B754" s="166"/>
      <c r="D754" s="161" t="s">
        <v>327</v>
      </c>
      <c r="E754" s="44" t="s">
        <v>1</v>
      </c>
      <c r="F754" s="167" t="s">
        <v>727</v>
      </c>
      <c r="H754" s="168">
        <v>358.65199999999999</v>
      </c>
      <c r="L754" s="166"/>
      <c r="M754" s="169"/>
      <c r="T754" s="170"/>
      <c r="AT754" s="44" t="s">
        <v>327</v>
      </c>
      <c r="AU754" s="44" t="s">
        <v>86</v>
      </c>
      <c r="AV754" s="13" t="s">
        <v>315</v>
      </c>
      <c r="AW754" s="13" t="s">
        <v>33</v>
      </c>
      <c r="AX754" s="13" t="s">
        <v>77</v>
      </c>
      <c r="AY754" s="44" t="s">
        <v>304</v>
      </c>
    </row>
    <row r="755" spans="2:51" s="12" customFormat="1" x14ac:dyDescent="0.2">
      <c r="B755" s="160"/>
      <c r="D755" s="161" t="s">
        <v>327</v>
      </c>
      <c r="E755" s="43" t="s">
        <v>1</v>
      </c>
      <c r="F755" s="162" t="s">
        <v>728</v>
      </c>
      <c r="H755" s="163">
        <v>4.1479999999999997</v>
      </c>
      <c r="L755" s="160"/>
      <c r="M755" s="164"/>
      <c r="T755" s="165"/>
      <c r="AT755" s="43" t="s">
        <v>327</v>
      </c>
      <c r="AU755" s="43" t="s">
        <v>86</v>
      </c>
      <c r="AV755" s="12" t="s">
        <v>86</v>
      </c>
      <c r="AW755" s="12" t="s">
        <v>33</v>
      </c>
      <c r="AX755" s="12" t="s">
        <v>77</v>
      </c>
      <c r="AY755" s="43" t="s">
        <v>304</v>
      </c>
    </row>
    <row r="756" spans="2:51" s="12" customFormat="1" x14ac:dyDescent="0.2">
      <c r="B756" s="160"/>
      <c r="D756" s="161" t="s">
        <v>327</v>
      </c>
      <c r="E756" s="43" t="s">
        <v>1</v>
      </c>
      <c r="F756" s="162" t="s">
        <v>729</v>
      </c>
      <c r="H756" s="163">
        <v>3.1110000000000002</v>
      </c>
      <c r="L756" s="160"/>
      <c r="M756" s="164"/>
      <c r="T756" s="165"/>
      <c r="AT756" s="43" t="s">
        <v>327</v>
      </c>
      <c r="AU756" s="43" t="s">
        <v>86</v>
      </c>
      <c r="AV756" s="12" t="s">
        <v>86</v>
      </c>
      <c r="AW756" s="12" t="s">
        <v>33</v>
      </c>
      <c r="AX756" s="12" t="s">
        <v>77</v>
      </c>
      <c r="AY756" s="43" t="s">
        <v>304</v>
      </c>
    </row>
    <row r="757" spans="2:51" s="12" customFormat="1" x14ac:dyDescent="0.2">
      <c r="B757" s="160"/>
      <c r="D757" s="161" t="s">
        <v>327</v>
      </c>
      <c r="E757" s="43" t="s">
        <v>1</v>
      </c>
      <c r="F757" s="162" t="s">
        <v>1097</v>
      </c>
      <c r="H757" s="163">
        <v>76.841999999999999</v>
      </c>
      <c r="L757" s="160"/>
      <c r="M757" s="164"/>
      <c r="T757" s="165"/>
      <c r="AT757" s="43" t="s">
        <v>327</v>
      </c>
      <c r="AU757" s="43" t="s">
        <v>86</v>
      </c>
      <c r="AV757" s="12" t="s">
        <v>86</v>
      </c>
      <c r="AW757" s="12" t="s">
        <v>33</v>
      </c>
      <c r="AX757" s="12" t="s">
        <v>77</v>
      </c>
      <c r="AY757" s="43" t="s">
        <v>304</v>
      </c>
    </row>
    <row r="758" spans="2:51" s="12" customFormat="1" x14ac:dyDescent="0.2">
      <c r="B758" s="160"/>
      <c r="D758" s="161" t="s">
        <v>327</v>
      </c>
      <c r="E758" s="43" t="s">
        <v>1</v>
      </c>
      <c r="F758" s="162" t="s">
        <v>982</v>
      </c>
      <c r="H758" s="163">
        <v>-2.9</v>
      </c>
      <c r="L758" s="160"/>
      <c r="M758" s="164"/>
      <c r="T758" s="165"/>
      <c r="AT758" s="43" t="s">
        <v>327</v>
      </c>
      <c r="AU758" s="43" t="s">
        <v>86</v>
      </c>
      <c r="AV758" s="12" t="s">
        <v>86</v>
      </c>
      <c r="AW758" s="12" t="s">
        <v>33</v>
      </c>
      <c r="AX758" s="12" t="s">
        <v>77</v>
      </c>
      <c r="AY758" s="43" t="s">
        <v>304</v>
      </c>
    </row>
    <row r="759" spans="2:51" s="12" customFormat="1" x14ac:dyDescent="0.2">
      <c r="B759" s="160"/>
      <c r="D759" s="161" t="s">
        <v>327</v>
      </c>
      <c r="E759" s="43" t="s">
        <v>1</v>
      </c>
      <c r="F759" s="162" t="s">
        <v>983</v>
      </c>
      <c r="H759" s="163">
        <v>-2.625</v>
      </c>
      <c r="L759" s="160"/>
      <c r="M759" s="164"/>
      <c r="T759" s="165"/>
      <c r="AT759" s="43" t="s">
        <v>327</v>
      </c>
      <c r="AU759" s="43" t="s">
        <v>86</v>
      </c>
      <c r="AV759" s="12" t="s">
        <v>86</v>
      </c>
      <c r="AW759" s="12" t="s">
        <v>33</v>
      </c>
      <c r="AX759" s="12" t="s">
        <v>77</v>
      </c>
      <c r="AY759" s="43" t="s">
        <v>304</v>
      </c>
    </row>
    <row r="760" spans="2:51" s="12" customFormat="1" x14ac:dyDescent="0.2">
      <c r="B760" s="160"/>
      <c r="D760" s="161" t="s">
        <v>327</v>
      </c>
      <c r="E760" s="43" t="s">
        <v>1</v>
      </c>
      <c r="F760" s="162" t="s">
        <v>984</v>
      </c>
      <c r="H760" s="163">
        <v>-0.63</v>
      </c>
      <c r="L760" s="160"/>
      <c r="M760" s="164"/>
      <c r="T760" s="165"/>
      <c r="AT760" s="43" t="s">
        <v>327</v>
      </c>
      <c r="AU760" s="43" t="s">
        <v>86</v>
      </c>
      <c r="AV760" s="12" t="s">
        <v>86</v>
      </c>
      <c r="AW760" s="12" t="s">
        <v>33</v>
      </c>
      <c r="AX760" s="12" t="s">
        <v>77</v>
      </c>
      <c r="AY760" s="43" t="s">
        <v>304</v>
      </c>
    </row>
    <row r="761" spans="2:51" s="13" customFormat="1" x14ac:dyDescent="0.2">
      <c r="B761" s="166"/>
      <c r="D761" s="161" t="s">
        <v>327</v>
      </c>
      <c r="E761" s="44" t="s">
        <v>1</v>
      </c>
      <c r="F761" s="167" t="s">
        <v>730</v>
      </c>
      <c r="H761" s="168">
        <v>77.945999999999998</v>
      </c>
      <c r="L761" s="166"/>
      <c r="M761" s="169"/>
      <c r="T761" s="170"/>
      <c r="AT761" s="44" t="s">
        <v>327</v>
      </c>
      <c r="AU761" s="44" t="s">
        <v>86</v>
      </c>
      <c r="AV761" s="13" t="s">
        <v>315</v>
      </c>
      <c r="AW761" s="13" t="s">
        <v>33</v>
      </c>
      <c r="AX761" s="13" t="s">
        <v>77</v>
      </c>
      <c r="AY761" s="44" t="s">
        <v>304</v>
      </c>
    </row>
    <row r="762" spans="2:51" s="12" customFormat="1" ht="22.5" x14ac:dyDescent="0.2">
      <c r="B762" s="160"/>
      <c r="D762" s="161" t="s">
        <v>327</v>
      </c>
      <c r="E762" s="43" t="s">
        <v>1</v>
      </c>
      <c r="F762" s="162" t="s">
        <v>731</v>
      </c>
      <c r="H762" s="163">
        <v>12.268000000000001</v>
      </c>
      <c r="L762" s="160"/>
      <c r="M762" s="164"/>
      <c r="T762" s="165"/>
      <c r="AT762" s="43" t="s">
        <v>327</v>
      </c>
      <c r="AU762" s="43" t="s">
        <v>86</v>
      </c>
      <c r="AV762" s="12" t="s">
        <v>86</v>
      </c>
      <c r="AW762" s="12" t="s">
        <v>33</v>
      </c>
      <c r="AX762" s="12" t="s">
        <v>77</v>
      </c>
      <c r="AY762" s="43" t="s">
        <v>304</v>
      </c>
    </row>
    <row r="763" spans="2:51" s="12" customFormat="1" ht="22.5" x14ac:dyDescent="0.2">
      <c r="B763" s="160"/>
      <c r="D763" s="161" t="s">
        <v>327</v>
      </c>
      <c r="E763" s="43" t="s">
        <v>1</v>
      </c>
      <c r="F763" s="162" t="s">
        <v>732</v>
      </c>
      <c r="H763" s="163">
        <v>9.2010000000000005</v>
      </c>
      <c r="L763" s="160"/>
      <c r="M763" s="164"/>
      <c r="T763" s="165"/>
      <c r="AT763" s="43" t="s">
        <v>327</v>
      </c>
      <c r="AU763" s="43" t="s">
        <v>86</v>
      </c>
      <c r="AV763" s="12" t="s">
        <v>86</v>
      </c>
      <c r="AW763" s="12" t="s">
        <v>33</v>
      </c>
      <c r="AX763" s="12" t="s">
        <v>77</v>
      </c>
      <c r="AY763" s="43" t="s">
        <v>304</v>
      </c>
    </row>
    <row r="764" spans="2:51" s="12" customFormat="1" x14ac:dyDescent="0.2">
      <c r="B764" s="160"/>
      <c r="D764" s="161" t="s">
        <v>327</v>
      </c>
      <c r="E764" s="43" t="s">
        <v>1</v>
      </c>
      <c r="F764" s="162" t="s">
        <v>1098</v>
      </c>
      <c r="H764" s="163">
        <v>196.595</v>
      </c>
      <c r="L764" s="160"/>
      <c r="M764" s="164"/>
      <c r="T764" s="165"/>
      <c r="AT764" s="43" t="s">
        <v>327</v>
      </c>
      <c r="AU764" s="43" t="s">
        <v>86</v>
      </c>
      <c r="AV764" s="12" t="s">
        <v>86</v>
      </c>
      <c r="AW764" s="12" t="s">
        <v>33</v>
      </c>
      <c r="AX764" s="12" t="s">
        <v>77</v>
      </c>
      <c r="AY764" s="43" t="s">
        <v>304</v>
      </c>
    </row>
    <row r="765" spans="2:51" s="12" customFormat="1" x14ac:dyDescent="0.2">
      <c r="B765" s="160"/>
      <c r="D765" s="161" t="s">
        <v>327</v>
      </c>
      <c r="E765" s="43" t="s">
        <v>1</v>
      </c>
      <c r="F765" s="162" t="s">
        <v>986</v>
      </c>
      <c r="H765" s="163">
        <v>2.6</v>
      </c>
      <c r="L765" s="160"/>
      <c r="M765" s="164"/>
      <c r="T765" s="165"/>
      <c r="AT765" s="43" t="s">
        <v>327</v>
      </c>
      <c r="AU765" s="43" t="s">
        <v>86</v>
      </c>
      <c r="AV765" s="12" t="s">
        <v>86</v>
      </c>
      <c r="AW765" s="12" t="s">
        <v>33</v>
      </c>
      <c r="AX765" s="12" t="s">
        <v>77</v>
      </c>
      <c r="AY765" s="43" t="s">
        <v>304</v>
      </c>
    </row>
    <row r="766" spans="2:51" s="12" customFormat="1" x14ac:dyDescent="0.2">
      <c r="B766" s="160"/>
      <c r="D766" s="161" t="s">
        <v>327</v>
      </c>
      <c r="E766" s="43" t="s">
        <v>1</v>
      </c>
      <c r="F766" s="162" t="s">
        <v>987</v>
      </c>
      <c r="H766" s="163">
        <v>-6.3140000000000001</v>
      </c>
      <c r="L766" s="160"/>
      <c r="M766" s="164"/>
      <c r="T766" s="165"/>
      <c r="AT766" s="43" t="s">
        <v>327</v>
      </c>
      <c r="AU766" s="43" t="s">
        <v>86</v>
      </c>
      <c r="AV766" s="12" t="s">
        <v>86</v>
      </c>
      <c r="AW766" s="12" t="s">
        <v>33</v>
      </c>
      <c r="AX766" s="12" t="s">
        <v>77</v>
      </c>
      <c r="AY766" s="43" t="s">
        <v>304</v>
      </c>
    </row>
    <row r="767" spans="2:51" s="12" customFormat="1" x14ac:dyDescent="0.2">
      <c r="B767" s="160"/>
      <c r="D767" s="161" t="s">
        <v>327</v>
      </c>
      <c r="E767" s="43" t="s">
        <v>1</v>
      </c>
      <c r="F767" s="162" t="s">
        <v>988</v>
      </c>
      <c r="H767" s="163">
        <v>-2.0350000000000001</v>
      </c>
      <c r="L767" s="160"/>
      <c r="M767" s="164"/>
      <c r="T767" s="165"/>
      <c r="AT767" s="43" t="s">
        <v>327</v>
      </c>
      <c r="AU767" s="43" t="s">
        <v>86</v>
      </c>
      <c r="AV767" s="12" t="s">
        <v>86</v>
      </c>
      <c r="AW767" s="12" t="s">
        <v>33</v>
      </c>
      <c r="AX767" s="12" t="s">
        <v>77</v>
      </c>
      <c r="AY767" s="43" t="s">
        <v>304</v>
      </c>
    </row>
    <row r="768" spans="2:51" s="12" customFormat="1" x14ac:dyDescent="0.2">
      <c r="B768" s="160"/>
      <c r="D768" s="161" t="s">
        <v>327</v>
      </c>
      <c r="E768" s="43" t="s">
        <v>1</v>
      </c>
      <c r="F768" s="162" t="s">
        <v>989</v>
      </c>
      <c r="H768" s="163">
        <v>-2.161</v>
      </c>
      <c r="L768" s="160"/>
      <c r="M768" s="164"/>
      <c r="T768" s="165"/>
      <c r="AT768" s="43" t="s">
        <v>327</v>
      </c>
      <c r="AU768" s="43" t="s">
        <v>86</v>
      </c>
      <c r="AV768" s="12" t="s">
        <v>86</v>
      </c>
      <c r="AW768" s="12" t="s">
        <v>33</v>
      </c>
      <c r="AX768" s="12" t="s">
        <v>77</v>
      </c>
      <c r="AY768" s="43" t="s">
        <v>304</v>
      </c>
    </row>
    <row r="769" spans="2:65" s="12" customFormat="1" x14ac:dyDescent="0.2">
      <c r="B769" s="160"/>
      <c r="D769" s="161" t="s">
        <v>327</v>
      </c>
      <c r="E769" s="43" t="s">
        <v>1</v>
      </c>
      <c r="F769" s="162" t="s">
        <v>990</v>
      </c>
      <c r="H769" s="163">
        <v>-0.33600000000000002</v>
      </c>
      <c r="L769" s="160"/>
      <c r="M769" s="164"/>
      <c r="T769" s="165"/>
      <c r="AT769" s="43" t="s">
        <v>327</v>
      </c>
      <c r="AU769" s="43" t="s">
        <v>86</v>
      </c>
      <c r="AV769" s="12" t="s">
        <v>86</v>
      </c>
      <c r="AW769" s="12" t="s">
        <v>33</v>
      </c>
      <c r="AX769" s="12" t="s">
        <v>77</v>
      </c>
      <c r="AY769" s="43" t="s">
        <v>304</v>
      </c>
    </row>
    <row r="770" spans="2:65" s="12" customFormat="1" x14ac:dyDescent="0.2">
      <c r="B770" s="160"/>
      <c r="D770" s="161" t="s">
        <v>327</v>
      </c>
      <c r="E770" s="43" t="s">
        <v>1</v>
      </c>
      <c r="F770" s="162" t="s">
        <v>991</v>
      </c>
      <c r="H770" s="163">
        <v>-13.5</v>
      </c>
      <c r="L770" s="160"/>
      <c r="M770" s="164"/>
      <c r="T770" s="165"/>
      <c r="AT770" s="43" t="s">
        <v>327</v>
      </c>
      <c r="AU770" s="43" t="s">
        <v>86</v>
      </c>
      <c r="AV770" s="12" t="s">
        <v>86</v>
      </c>
      <c r="AW770" s="12" t="s">
        <v>33</v>
      </c>
      <c r="AX770" s="12" t="s">
        <v>77</v>
      </c>
      <c r="AY770" s="43" t="s">
        <v>304</v>
      </c>
    </row>
    <row r="771" spans="2:65" s="12" customFormat="1" x14ac:dyDescent="0.2">
      <c r="B771" s="160"/>
      <c r="D771" s="161" t="s">
        <v>327</v>
      </c>
      <c r="E771" s="43" t="s">
        <v>1</v>
      </c>
      <c r="F771" s="162" t="s">
        <v>992</v>
      </c>
      <c r="H771" s="163">
        <v>-8</v>
      </c>
      <c r="L771" s="160"/>
      <c r="M771" s="164"/>
      <c r="T771" s="165"/>
      <c r="AT771" s="43" t="s">
        <v>327</v>
      </c>
      <c r="AU771" s="43" t="s">
        <v>86</v>
      </c>
      <c r="AV771" s="12" t="s">
        <v>86</v>
      </c>
      <c r="AW771" s="12" t="s">
        <v>33</v>
      </c>
      <c r="AX771" s="12" t="s">
        <v>77</v>
      </c>
      <c r="AY771" s="43" t="s">
        <v>304</v>
      </c>
    </row>
    <row r="772" spans="2:65" s="12" customFormat="1" x14ac:dyDescent="0.2">
      <c r="B772" s="160"/>
      <c r="D772" s="161" t="s">
        <v>327</v>
      </c>
      <c r="E772" s="43" t="s">
        <v>1</v>
      </c>
      <c r="F772" s="162" t="s">
        <v>733</v>
      </c>
      <c r="H772" s="163">
        <v>16.276</v>
      </c>
      <c r="L772" s="160"/>
      <c r="M772" s="164"/>
      <c r="T772" s="165"/>
      <c r="AT772" s="43" t="s">
        <v>327</v>
      </c>
      <c r="AU772" s="43" t="s">
        <v>86</v>
      </c>
      <c r="AV772" s="12" t="s">
        <v>86</v>
      </c>
      <c r="AW772" s="12" t="s">
        <v>33</v>
      </c>
      <c r="AX772" s="12" t="s">
        <v>77</v>
      </c>
      <c r="AY772" s="43" t="s">
        <v>304</v>
      </c>
    </row>
    <row r="773" spans="2:65" s="12" customFormat="1" x14ac:dyDescent="0.2">
      <c r="B773" s="160"/>
      <c r="D773" s="161" t="s">
        <v>327</v>
      </c>
      <c r="E773" s="43" t="s">
        <v>1</v>
      </c>
      <c r="F773" s="162" t="s">
        <v>734</v>
      </c>
      <c r="H773" s="163">
        <v>12.207000000000001</v>
      </c>
      <c r="L773" s="160"/>
      <c r="M773" s="164"/>
      <c r="T773" s="165"/>
      <c r="AT773" s="43" t="s">
        <v>327</v>
      </c>
      <c r="AU773" s="43" t="s">
        <v>86</v>
      </c>
      <c r="AV773" s="12" t="s">
        <v>86</v>
      </c>
      <c r="AW773" s="12" t="s">
        <v>33</v>
      </c>
      <c r="AX773" s="12" t="s">
        <v>77</v>
      </c>
      <c r="AY773" s="43" t="s">
        <v>304</v>
      </c>
    </row>
    <row r="774" spans="2:65" s="12" customFormat="1" x14ac:dyDescent="0.2">
      <c r="B774" s="160"/>
      <c r="D774" s="161" t="s">
        <v>327</v>
      </c>
      <c r="E774" s="43" t="s">
        <v>1</v>
      </c>
      <c r="F774" s="162" t="s">
        <v>1100</v>
      </c>
      <c r="H774" s="163">
        <v>167.23599999999999</v>
      </c>
      <c r="L774" s="160"/>
      <c r="M774" s="164"/>
      <c r="T774" s="165"/>
      <c r="AT774" s="43" t="s">
        <v>327</v>
      </c>
      <c r="AU774" s="43" t="s">
        <v>86</v>
      </c>
      <c r="AV774" s="12" t="s">
        <v>86</v>
      </c>
      <c r="AW774" s="12" t="s">
        <v>33</v>
      </c>
      <c r="AX774" s="12" t="s">
        <v>77</v>
      </c>
      <c r="AY774" s="43" t="s">
        <v>304</v>
      </c>
    </row>
    <row r="775" spans="2:65" s="12" customFormat="1" x14ac:dyDescent="0.2">
      <c r="B775" s="160"/>
      <c r="D775" s="161" t="s">
        <v>327</v>
      </c>
      <c r="E775" s="43" t="s">
        <v>1</v>
      </c>
      <c r="F775" s="162" t="s">
        <v>994</v>
      </c>
      <c r="H775" s="163">
        <v>-27</v>
      </c>
      <c r="L775" s="160"/>
      <c r="M775" s="164"/>
      <c r="T775" s="165"/>
      <c r="AT775" s="43" t="s">
        <v>327</v>
      </c>
      <c r="AU775" s="43" t="s">
        <v>86</v>
      </c>
      <c r="AV775" s="12" t="s">
        <v>86</v>
      </c>
      <c r="AW775" s="12" t="s">
        <v>33</v>
      </c>
      <c r="AX775" s="12" t="s">
        <v>77</v>
      </c>
      <c r="AY775" s="43" t="s">
        <v>304</v>
      </c>
    </row>
    <row r="776" spans="2:65" s="13" customFormat="1" x14ac:dyDescent="0.2">
      <c r="B776" s="166"/>
      <c r="D776" s="161" t="s">
        <v>327</v>
      </c>
      <c r="E776" s="44" t="s">
        <v>1</v>
      </c>
      <c r="F776" s="167" t="s">
        <v>735</v>
      </c>
      <c r="H776" s="168">
        <v>357.03699999999998</v>
      </c>
      <c r="L776" s="166"/>
      <c r="M776" s="169"/>
      <c r="T776" s="170"/>
      <c r="AT776" s="44" t="s">
        <v>327</v>
      </c>
      <c r="AU776" s="44" t="s">
        <v>86</v>
      </c>
      <c r="AV776" s="13" t="s">
        <v>315</v>
      </c>
      <c r="AW776" s="13" t="s">
        <v>33</v>
      </c>
      <c r="AX776" s="13" t="s">
        <v>77</v>
      </c>
      <c r="AY776" s="44" t="s">
        <v>304</v>
      </c>
    </row>
    <row r="777" spans="2:65" s="14" customFormat="1" x14ac:dyDescent="0.2">
      <c r="B777" s="171"/>
      <c r="D777" s="161" t="s">
        <v>327</v>
      </c>
      <c r="E777" s="45" t="s">
        <v>136</v>
      </c>
      <c r="F777" s="172" t="s">
        <v>737</v>
      </c>
      <c r="H777" s="173">
        <v>793.63499999999999</v>
      </c>
      <c r="L777" s="171"/>
      <c r="M777" s="174"/>
      <c r="T777" s="175"/>
      <c r="AT777" s="45" t="s">
        <v>327</v>
      </c>
      <c r="AU777" s="45" t="s">
        <v>86</v>
      </c>
      <c r="AV777" s="14" t="s">
        <v>108</v>
      </c>
      <c r="AW777" s="14" t="s">
        <v>33</v>
      </c>
      <c r="AX777" s="14" t="s">
        <v>77</v>
      </c>
      <c r="AY777" s="45" t="s">
        <v>304</v>
      </c>
    </row>
    <row r="778" spans="2:65" s="12" customFormat="1" x14ac:dyDescent="0.2">
      <c r="B778" s="160"/>
      <c r="D778" s="161" t="s">
        <v>327</v>
      </c>
      <c r="E778" s="43" t="s">
        <v>1</v>
      </c>
      <c r="F778" s="162" t="s">
        <v>1120</v>
      </c>
      <c r="H778" s="163">
        <v>552.9</v>
      </c>
      <c r="L778" s="160"/>
      <c r="M778" s="164"/>
      <c r="T778" s="165"/>
      <c r="AT778" s="43" t="s">
        <v>327</v>
      </c>
      <c r="AU778" s="43" t="s">
        <v>86</v>
      </c>
      <c r="AV778" s="12" t="s">
        <v>86</v>
      </c>
      <c r="AW778" s="12" t="s">
        <v>33</v>
      </c>
      <c r="AX778" s="12" t="s">
        <v>77</v>
      </c>
      <c r="AY778" s="43" t="s">
        <v>304</v>
      </c>
    </row>
    <row r="779" spans="2:65" s="12" customFormat="1" x14ac:dyDescent="0.2">
      <c r="B779" s="160"/>
      <c r="D779" s="161" t="s">
        <v>327</v>
      </c>
      <c r="E779" s="43" t="s">
        <v>1</v>
      </c>
      <c r="F779" s="162" t="s">
        <v>1121</v>
      </c>
      <c r="H779" s="163">
        <v>954.73199999999997</v>
      </c>
      <c r="L779" s="160"/>
      <c r="M779" s="164"/>
      <c r="T779" s="165"/>
      <c r="AT779" s="43" t="s">
        <v>327</v>
      </c>
      <c r="AU779" s="43" t="s">
        <v>86</v>
      </c>
      <c r="AV779" s="12" t="s">
        <v>86</v>
      </c>
      <c r="AW779" s="12" t="s">
        <v>33</v>
      </c>
      <c r="AX779" s="12" t="s">
        <v>77</v>
      </c>
      <c r="AY779" s="43" t="s">
        <v>304</v>
      </c>
    </row>
    <row r="780" spans="2:65" s="12" customFormat="1" x14ac:dyDescent="0.2">
      <c r="B780" s="160"/>
      <c r="D780" s="161" t="s">
        <v>327</v>
      </c>
      <c r="E780" s="43" t="s">
        <v>1</v>
      </c>
      <c r="F780" s="162" t="s">
        <v>1122</v>
      </c>
      <c r="H780" s="163">
        <v>793.63499999999999</v>
      </c>
      <c r="L780" s="160"/>
      <c r="M780" s="164"/>
      <c r="T780" s="165"/>
      <c r="AT780" s="43" t="s">
        <v>327</v>
      </c>
      <c r="AU780" s="43" t="s">
        <v>86</v>
      </c>
      <c r="AV780" s="12" t="s">
        <v>86</v>
      </c>
      <c r="AW780" s="12" t="s">
        <v>33</v>
      </c>
      <c r="AX780" s="12" t="s">
        <v>77</v>
      </c>
      <c r="AY780" s="43" t="s">
        <v>304</v>
      </c>
    </row>
    <row r="781" spans="2:65" s="14" customFormat="1" x14ac:dyDescent="0.2">
      <c r="B781" s="171"/>
      <c r="D781" s="161" t="s">
        <v>327</v>
      </c>
      <c r="E781" s="45" t="s">
        <v>1</v>
      </c>
      <c r="F781" s="172" t="s">
        <v>380</v>
      </c>
      <c r="H781" s="173">
        <v>2301.2669999999998</v>
      </c>
      <c r="L781" s="171"/>
      <c r="M781" s="174"/>
      <c r="T781" s="175"/>
      <c r="AT781" s="45" t="s">
        <v>327</v>
      </c>
      <c r="AU781" s="45" t="s">
        <v>86</v>
      </c>
      <c r="AV781" s="14" t="s">
        <v>108</v>
      </c>
      <c r="AW781" s="14" t="s">
        <v>33</v>
      </c>
      <c r="AX781" s="14" t="s">
        <v>8</v>
      </c>
      <c r="AY781" s="45" t="s">
        <v>304</v>
      </c>
    </row>
    <row r="782" spans="2:65" s="1" customFormat="1" ht="33" customHeight="1" x14ac:dyDescent="0.2">
      <c r="B782" s="24"/>
      <c r="C782" s="150" t="s">
        <v>1123</v>
      </c>
      <c r="D782" s="150" t="s">
        <v>306</v>
      </c>
      <c r="E782" s="151" t="s">
        <v>1124</v>
      </c>
      <c r="F782" s="152" t="s">
        <v>1125</v>
      </c>
      <c r="G782" s="153" t="s">
        <v>352</v>
      </c>
      <c r="H782" s="154">
        <v>0.61899999999999999</v>
      </c>
      <c r="I782" s="40"/>
      <c r="J782" s="155">
        <f>ROUND(I782*H782,0)</f>
        <v>0</v>
      </c>
      <c r="K782" s="152" t="s">
        <v>310</v>
      </c>
      <c r="L782" s="24"/>
      <c r="M782" s="156" t="s">
        <v>1</v>
      </c>
      <c r="N782" s="157" t="s">
        <v>42</v>
      </c>
      <c r="P782" s="158">
        <f>O782*H782</f>
        <v>0</v>
      </c>
      <c r="Q782" s="158">
        <v>2.5018699999999998</v>
      </c>
      <c r="R782" s="158">
        <f>Q782*H782</f>
        <v>1.5486575299999998</v>
      </c>
      <c r="S782" s="158">
        <v>0</v>
      </c>
      <c r="T782" s="159">
        <f>S782*H782</f>
        <v>0</v>
      </c>
      <c r="AR782" s="41" t="s">
        <v>108</v>
      </c>
      <c r="AT782" s="41" t="s">
        <v>306</v>
      </c>
      <c r="AU782" s="41" t="s">
        <v>86</v>
      </c>
      <c r="AY782" s="17" t="s">
        <v>304</v>
      </c>
      <c r="BE782" s="42">
        <f>IF(N782="základní",J782,0)</f>
        <v>0</v>
      </c>
      <c r="BF782" s="42">
        <f>IF(N782="snížená",J782,0)</f>
        <v>0</v>
      </c>
      <c r="BG782" s="42">
        <f>IF(N782="zákl. přenesená",J782,0)</f>
        <v>0</v>
      </c>
      <c r="BH782" s="42">
        <f>IF(N782="sníž. přenesená",J782,0)</f>
        <v>0</v>
      </c>
      <c r="BI782" s="42">
        <f>IF(N782="nulová",J782,0)</f>
        <v>0</v>
      </c>
      <c r="BJ782" s="17" t="s">
        <v>8</v>
      </c>
      <c r="BK782" s="42">
        <f>ROUND(I782*H782,0)</f>
        <v>0</v>
      </c>
      <c r="BL782" s="17" t="s">
        <v>108</v>
      </c>
      <c r="BM782" s="41" t="s">
        <v>1126</v>
      </c>
    </row>
    <row r="783" spans="2:65" s="12" customFormat="1" x14ac:dyDescent="0.2">
      <c r="B783" s="160"/>
      <c r="D783" s="161" t="s">
        <v>327</v>
      </c>
      <c r="E783" s="43" t="s">
        <v>1</v>
      </c>
      <c r="F783" s="162" t="s">
        <v>1127</v>
      </c>
      <c r="H783" s="163">
        <v>10.314</v>
      </c>
      <c r="L783" s="160"/>
      <c r="M783" s="164"/>
      <c r="T783" s="165"/>
      <c r="AT783" s="43" t="s">
        <v>327</v>
      </c>
      <c r="AU783" s="43" t="s">
        <v>86</v>
      </c>
      <c r="AV783" s="12" t="s">
        <v>86</v>
      </c>
      <c r="AW783" s="12" t="s">
        <v>33</v>
      </c>
      <c r="AX783" s="12" t="s">
        <v>77</v>
      </c>
      <c r="AY783" s="43" t="s">
        <v>304</v>
      </c>
    </row>
    <row r="784" spans="2:65" s="13" customFormat="1" x14ac:dyDescent="0.2">
      <c r="B784" s="166"/>
      <c r="D784" s="161" t="s">
        <v>327</v>
      </c>
      <c r="E784" s="44" t="s">
        <v>246</v>
      </c>
      <c r="F784" s="167" t="s">
        <v>1128</v>
      </c>
      <c r="H784" s="168">
        <v>10.314</v>
      </c>
      <c r="L784" s="166"/>
      <c r="M784" s="169"/>
      <c r="T784" s="170"/>
      <c r="AT784" s="44" t="s">
        <v>327</v>
      </c>
      <c r="AU784" s="44" t="s">
        <v>86</v>
      </c>
      <c r="AV784" s="13" t="s">
        <v>315</v>
      </c>
      <c r="AW784" s="13" t="s">
        <v>33</v>
      </c>
      <c r="AX784" s="13" t="s">
        <v>77</v>
      </c>
      <c r="AY784" s="44" t="s">
        <v>304</v>
      </c>
    </row>
    <row r="785" spans="2:65" s="12" customFormat="1" x14ac:dyDescent="0.2">
      <c r="B785" s="160"/>
      <c r="D785" s="161" t="s">
        <v>327</v>
      </c>
      <c r="E785" s="43" t="s">
        <v>1</v>
      </c>
      <c r="F785" s="162" t="s">
        <v>1129</v>
      </c>
      <c r="H785" s="163">
        <v>0.61899999999999999</v>
      </c>
      <c r="L785" s="160"/>
      <c r="M785" s="164"/>
      <c r="T785" s="165"/>
      <c r="AT785" s="43" t="s">
        <v>327</v>
      </c>
      <c r="AU785" s="43" t="s">
        <v>86</v>
      </c>
      <c r="AV785" s="12" t="s">
        <v>86</v>
      </c>
      <c r="AW785" s="12" t="s">
        <v>33</v>
      </c>
      <c r="AX785" s="12" t="s">
        <v>8</v>
      </c>
      <c r="AY785" s="43" t="s">
        <v>304</v>
      </c>
    </row>
    <row r="786" spans="2:65" s="1" customFormat="1" ht="33" customHeight="1" x14ac:dyDescent="0.2">
      <c r="B786" s="24"/>
      <c r="C786" s="150" t="s">
        <v>1130</v>
      </c>
      <c r="D786" s="150" t="s">
        <v>306</v>
      </c>
      <c r="E786" s="151" t="s">
        <v>1131</v>
      </c>
      <c r="F786" s="152" t="s">
        <v>1132</v>
      </c>
      <c r="G786" s="153" t="s">
        <v>352</v>
      </c>
      <c r="H786" s="154">
        <v>60.561999999999998</v>
      </c>
      <c r="I786" s="40"/>
      <c r="J786" s="155">
        <f>ROUND(I786*H786,0)</f>
        <v>0</v>
      </c>
      <c r="K786" s="152" t="s">
        <v>310</v>
      </c>
      <c r="L786" s="24"/>
      <c r="M786" s="156" t="s">
        <v>1</v>
      </c>
      <c r="N786" s="157" t="s">
        <v>42</v>
      </c>
      <c r="P786" s="158">
        <f>O786*H786</f>
        <v>0</v>
      </c>
      <c r="Q786" s="158">
        <v>2.5018699999999998</v>
      </c>
      <c r="R786" s="158">
        <f>Q786*H786</f>
        <v>151.51825093999997</v>
      </c>
      <c r="S786" s="158">
        <v>0</v>
      </c>
      <c r="T786" s="159">
        <f>S786*H786</f>
        <v>0</v>
      </c>
      <c r="AR786" s="41" t="s">
        <v>108</v>
      </c>
      <c r="AT786" s="41" t="s">
        <v>306</v>
      </c>
      <c r="AU786" s="41" t="s">
        <v>86</v>
      </c>
      <c r="AY786" s="17" t="s">
        <v>304</v>
      </c>
      <c r="BE786" s="42">
        <f>IF(N786="základní",J786,0)</f>
        <v>0</v>
      </c>
      <c r="BF786" s="42">
        <f>IF(N786="snížená",J786,0)</f>
        <v>0</v>
      </c>
      <c r="BG786" s="42">
        <f>IF(N786="zákl. přenesená",J786,0)</f>
        <v>0</v>
      </c>
      <c r="BH786" s="42">
        <f>IF(N786="sníž. přenesená",J786,0)</f>
        <v>0</v>
      </c>
      <c r="BI786" s="42">
        <f>IF(N786="nulová",J786,0)</f>
        <v>0</v>
      </c>
      <c r="BJ786" s="17" t="s">
        <v>8</v>
      </c>
      <c r="BK786" s="42">
        <f>ROUND(I786*H786,0)</f>
        <v>0</v>
      </c>
      <c r="BL786" s="17" t="s">
        <v>108</v>
      </c>
      <c r="BM786" s="41" t="s">
        <v>1133</v>
      </c>
    </row>
    <row r="787" spans="2:65" s="12" customFormat="1" x14ac:dyDescent="0.2">
      <c r="B787" s="160"/>
      <c r="D787" s="161" t="s">
        <v>327</v>
      </c>
      <c r="E787" s="43" t="s">
        <v>1</v>
      </c>
      <c r="F787" s="162" t="s">
        <v>1134</v>
      </c>
      <c r="H787" s="163">
        <v>358.02</v>
      </c>
      <c r="L787" s="160"/>
      <c r="M787" s="164"/>
      <c r="T787" s="165"/>
      <c r="AT787" s="43" t="s">
        <v>327</v>
      </c>
      <c r="AU787" s="43" t="s">
        <v>86</v>
      </c>
      <c r="AV787" s="12" t="s">
        <v>86</v>
      </c>
      <c r="AW787" s="12" t="s">
        <v>33</v>
      </c>
      <c r="AX787" s="12" t="s">
        <v>77</v>
      </c>
      <c r="AY787" s="43" t="s">
        <v>304</v>
      </c>
    </row>
    <row r="788" spans="2:65" s="12" customFormat="1" x14ac:dyDescent="0.2">
      <c r="B788" s="160"/>
      <c r="D788" s="161" t="s">
        <v>327</v>
      </c>
      <c r="E788" s="43" t="s">
        <v>1</v>
      </c>
      <c r="F788" s="162" t="s">
        <v>1135</v>
      </c>
      <c r="H788" s="163">
        <v>102.91500000000001</v>
      </c>
      <c r="L788" s="160"/>
      <c r="M788" s="164"/>
      <c r="T788" s="165"/>
      <c r="AT788" s="43" t="s">
        <v>327</v>
      </c>
      <c r="AU788" s="43" t="s">
        <v>86</v>
      </c>
      <c r="AV788" s="12" t="s">
        <v>86</v>
      </c>
      <c r="AW788" s="12" t="s">
        <v>33</v>
      </c>
      <c r="AX788" s="12" t="s">
        <v>77</v>
      </c>
      <c r="AY788" s="43" t="s">
        <v>304</v>
      </c>
    </row>
    <row r="789" spans="2:65" s="12" customFormat="1" ht="22.5" x14ac:dyDescent="0.2">
      <c r="B789" s="160"/>
      <c r="D789" s="161" t="s">
        <v>327</v>
      </c>
      <c r="E789" s="43" t="s">
        <v>1</v>
      </c>
      <c r="F789" s="162" t="s">
        <v>1136</v>
      </c>
      <c r="H789" s="163">
        <v>43.747</v>
      </c>
      <c r="L789" s="160"/>
      <c r="M789" s="164"/>
      <c r="T789" s="165"/>
      <c r="AT789" s="43" t="s">
        <v>327</v>
      </c>
      <c r="AU789" s="43" t="s">
        <v>86</v>
      </c>
      <c r="AV789" s="12" t="s">
        <v>86</v>
      </c>
      <c r="AW789" s="12" t="s">
        <v>33</v>
      </c>
      <c r="AX789" s="12" t="s">
        <v>77</v>
      </c>
      <c r="AY789" s="43" t="s">
        <v>304</v>
      </c>
    </row>
    <row r="790" spans="2:65" s="13" customFormat="1" x14ac:dyDescent="0.2">
      <c r="B790" s="166"/>
      <c r="D790" s="161" t="s">
        <v>327</v>
      </c>
      <c r="E790" s="44" t="s">
        <v>192</v>
      </c>
      <c r="F790" s="167" t="s">
        <v>1137</v>
      </c>
      <c r="H790" s="168">
        <v>504.68200000000002</v>
      </c>
      <c r="L790" s="166"/>
      <c r="M790" s="169"/>
      <c r="T790" s="170"/>
      <c r="AT790" s="44" t="s">
        <v>327</v>
      </c>
      <c r="AU790" s="44" t="s">
        <v>86</v>
      </c>
      <c r="AV790" s="13" t="s">
        <v>315</v>
      </c>
      <c r="AW790" s="13" t="s">
        <v>33</v>
      </c>
      <c r="AX790" s="13" t="s">
        <v>77</v>
      </c>
      <c r="AY790" s="44" t="s">
        <v>304</v>
      </c>
    </row>
    <row r="791" spans="2:65" s="12" customFormat="1" x14ac:dyDescent="0.2">
      <c r="B791" s="160"/>
      <c r="D791" s="161" t="s">
        <v>327</v>
      </c>
      <c r="E791" s="43" t="s">
        <v>1</v>
      </c>
      <c r="F791" s="162" t="s">
        <v>1138</v>
      </c>
      <c r="H791" s="163">
        <v>60.561999999999998</v>
      </c>
      <c r="L791" s="160"/>
      <c r="M791" s="164"/>
      <c r="T791" s="165"/>
      <c r="AT791" s="43" t="s">
        <v>327</v>
      </c>
      <c r="AU791" s="43" t="s">
        <v>86</v>
      </c>
      <c r="AV791" s="12" t="s">
        <v>86</v>
      </c>
      <c r="AW791" s="12" t="s">
        <v>33</v>
      </c>
      <c r="AX791" s="12" t="s">
        <v>77</v>
      </c>
      <c r="AY791" s="43" t="s">
        <v>304</v>
      </c>
    </row>
    <row r="792" spans="2:65" s="13" customFormat="1" x14ac:dyDescent="0.2">
      <c r="B792" s="166"/>
      <c r="D792" s="161" t="s">
        <v>327</v>
      </c>
      <c r="E792" s="44" t="s">
        <v>1</v>
      </c>
      <c r="F792" s="167" t="s">
        <v>335</v>
      </c>
      <c r="H792" s="168">
        <v>60.561999999999998</v>
      </c>
      <c r="L792" s="166"/>
      <c r="M792" s="169"/>
      <c r="T792" s="170"/>
      <c r="AT792" s="44" t="s">
        <v>327</v>
      </c>
      <c r="AU792" s="44" t="s">
        <v>86</v>
      </c>
      <c r="AV792" s="13" t="s">
        <v>315</v>
      </c>
      <c r="AW792" s="13" t="s">
        <v>33</v>
      </c>
      <c r="AX792" s="13" t="s">
        <v>8</v>
      </c>
      <c r="AY792" s="44" t="s">
        <v>304</v>
      </c>
    </row>
    <row r="793" spans="2:65" s="1" customFormat="1" ht="33" customHeight="1" x14ac:dyDescent="0.2">
      <c r="B793" s="24"/>
      <c r="C793" s="150" t="s">
        <v>1139</v>
      </c>
      <c r="D793" s="150" t="s">
        <v>306</v>
      </c>
      <c r="E793" s="151" t="s">
        <v>1140</v>
      </c>
      <c r="F793" s="152" t="s">
        <v>1141</v>
      </c>
      <c r="G793" s="153" t="s">
        <v>352</v>
      </c>
      <c r="H793" s="154">
        <v>11.34</v>
      </c>
      <c r="I793" s="40"/>
      <c r="J793" s="155">
        <f>ROUND(I793*H793,0)</f>
        <v>0</v>
      </c>
      <c r="K793" s="152" t="s">
        <v>310</v>
      </c>
      <c r="L793" s="24"/>
      <c r="M793" s="156" t="s">
        <v>1</v>
      </c>
      <c r="N793" s="157" t="s">
        <v>42</v>
      </c>
      <c r="P793" s="158">
        <f>O793*H793</f>
        <v>0</v>
      </c>
      <c r="Q793" s="158">
        <v>2.5018699999999998</v>
      </c>
      <c r="R793" s="158">
        <f>Q793*H793</f>
        <v>28.371205799999998</v>
      </c>
      <c r="S793" s="158">
        <v>0</v>
      </c>
      <c r="T793" s="159">
        <f>S793*H793</f>
        <v>0</v>
      </c>
      <c r="AR793" s="41" t="s">
        <v>108</v>
      </c>
      <c r="AT793" s="41" t="s">
        <v>306</v>
      </c>
      <c r="AU793" s="41" t="s">
        <v>86</v>
      </c>
      <c r="AY793" s="17" t="s">
        <v>304</v>
      </c>
      <c r="BE793" s="42">
        <f>IF(N793="základní",J793,0)</f>
        <v>0</v>
      </c>
      <c r="BF793" s="42">
        <f>IF(N793="snížená",J793,0)</f>
        <v>0</v>
      </c>
      <c r="BG793" s="42">
        <f>IF(N793="zákl. přenesená",J793,0)</f>
        <v>0</v>
      </c>
      <c r="BH793" s="42">
        <f>IF(N793="sníž. přenesená",J793,0)</f>
        <v>0</v>
      </c>
      <c r="BI793" s="42">
        <f>IF(N793="nulová",J793,0)</f>
        <v>0</v>
      </c>
      <c r="BJ793" s="17" t="s">
        <v>8</v>
      </c>
      <c r="BK793" s="42">
        <f>ROUND(I793*H793,0)</f>
        <v>0</v>
      </c>
      <c r="BL793" s="17" t="s">
        <v>108</v>
      </c>
      <c r="BM793" s="41" t="s">
        <v>1142</v>
      </c>
    </row>
    <row r="794" spans="2:65" s="12" customFormat="1" x14ac:dyDescent="0.2">
      <c r="B794" s="160"/>
      <c r="D794" s="161" t="s">
        <v>327</v>
      </c>
      <c r="E794" s="43" t="s">
        <v>1</v>
      </c>
      <c r="F794" s="162" t="s">
        <v>1143</v>
      </c>
      <c r="H794" s="163">
        <v>1.3</v>
      </c>
      <c r="L794" s="160"/>
      <c r="M794" s="164"/>
      <c r="T794" s="165"/>
      <c r="AT794" s="43" t="s">
        <v>327</v>
      </c>
      <c r="AU794" s="43" t="s">
        <v>86</v>
      </c>
      <c r="AV794" s="12" t="s">
        <v>86</v>
      </c>
      <c r="AW794" s="12" t="s">
        <v>33</v>
      </c>
      <c r="AX794" s="12" t="s">
        <v>77</v>
      </c>
      <c r="AY794" s="43" t="s">
        <v>304</v>
      </c>
    </row>
    <row r="795" spans="2:65" s="12" customFormat="1" ht="22.5" x14ac:dyDescent="0.2">
      <c r="B795" s="160"/>
      <c r="D795" s="161" t="s">
        <v>327</v>
      </c>
      <c r="E795" s="43" t="s">
        <v>1</v>
      </c>
      <c r="F795" s="162" t="s">
        <v>1144</v>
      </c>
      <c r="H795" s="163">
        <v>45.255000000000003</v>
      </c>
      <c r="L795" s="160"/>
      <c r="M795" s="164"/>
      <c r="T795" s="165"/>
      <c r="AT795" s="43" t="s">
        <v>327</v>
      </c>
      <c r="AU795" s="43" t="s">
        <v>86</v>
      </c>
      <c r="AV795" s="12" t="s">
        <v>86</v>
      </c>
      <c r="AW795" s="12" t="s">
        <v>33</v>
      </c>
      <c r="AX795" s="12" t="s">
        <v>77</v>
      </c>
      <c r="AY795" s="43" t="s">
        <v>304</v>
      </c>
    </row>
    <row r="796" spans="2:65" s="12" customFormat="1" x14ac:dyDescent="0.2">
      <c r="B796" s="160"/>
      <c r="D796" s="161" t="s">
        <v>327</v>
      </c>
      <c r="E796" s="43" t="s">
        <v>1</v>
      </c>
      <c r="F796" s="162" t="s">
        <v>1145</v>
      </c>
      <c r="H796" s="163">
        <v>6.7910000000000004</v>
      </c>
      <c r="L796" s="160"/>
      <c r="M796" s="164"/>
      <c r="T796" s="165"/>
      <c r="AT796" s="43" t="s">
        <v>327</v>
      </c>
      <c r="AU796" s="43" t="s">
        <v>86</v>
      </c>
      <c r="AV796" s="12" t="s">
        <v>86</v>
      </c>
      <c r="AW796" s="12" t="s">
        <v>33</v>
      </c>
      <c r="AX796" s="12" t="s">
        <v>77</v>
      </c>
      <c r="AY796" s="43" t="s">
        <v>304</v>
      </c>
    </row>
    <row r="797" spans="2:65" s="13" customFormat="1" x14ac:dyDescent="0.2">
      <c r="B797" s="166"/>
      <c r="D797" s="161" t="s">
        <v>327</v>
      </c>
      <c r="E797" s="44" t="s">
        <v>186</v>
      </c>
      <c r="F797" s="167" t="s">
        <v>335</v>
      </c>
      <c r="H797" s="168">
        <v>53.345999999999997</v>
      </c>
      <c r="L797" s="166"/>
      <c r="M797" s="169"/>
      <c r="T797" s="170"/>
      <c r="AT797" s="44" t="s">
        <v>327</v>
      </c>
      <c r="AU797" s="44" t="s">
        <v>86</v>
      </c>
      <c r="AV797" s="13" t="s">
        <v>315</v>
      </c>
      <c r="AW797" s="13" t="s">
        <v>33</v>
      </c>
      <c r="AX797" s="13" t="s">
        <v>77</v>
      </c>
      <c r="AY797" s="44" t="s">
        <v>304</v>
      </c>
    </row>
    <row r="798" spans="2:65" s="12" customFormat="1" x14ac:dyDescent="0.2">
      <c r="B798" s="160"/>
      <c r="D798" s="161" t="s">
        <v>327</v>
      </c>
      <c r="E798" s="43" t="s">
        <v>1</v>
      </c>
      <c r="F798" s="162" t="s">
        <v>1146</v>
      </c>
      <c r="H798" s="163">
        <v>18.120999999999999</v>
      </c>
      <c r="L798" s="160"/>
      <c r="M798" s="164"/>
      <c r="T798" s="165"/>
      <c r="AT798" s="43" t="s">
        <v>327</v>
      </c>
      <c r="AU798" s="43" t="s">
        <v>86</v>
      </c>
      <c r="AV798" s="12" t="s">
        <v>86</v>
      </c>
      <c r="AW798" s="12" t="s">
        <v>33</v>
      </c>
      <c r="AX798" s="12" t="s">
        <v>77</v>
      </c>
      <c r="AY798" s="43" t="s">
        <v>304</v>
      </c>
    </row>
    <row r="799" spans="2:65" s="12" customFormat="1" x14ac:dyDescent="0.2">
      <c r="B799" s="160"/>
      <c r="D799" s="161" t="s">
        <v>327</v>
      </c>
      <c r="E799" s="43" t="s">
        <v>1</v>
      </c>
      <c r="F799" s="162" t="s">
        <v>1147</v>
      </c>
      <c r="H799" s="163">
        <v>7.6139999999999999</v>
      </c>
      <c r="L799" s="160"/>
      <c r="M799" s="164"/>
      <c r="T799" s="165"/>
      <c r="AT799" s="43" t="s">
        <v>327</v>
      </c>
      <c r="AU799" s="43" t="s">
        <v>86</v>
      </c>
      <c r="AV799" s="12" t="s">
        <v>86</v>
      </c>
      <c r="AW799" s="12" t="s">
        <v>33</v>
      </c>
      <c r="AX799" s="12" t="s">
        <v>77</v>
      </c>
      <c r="AY799" s="43" t="s">
        <v>304</v>
      </c>
    </row>
    <row r="800" spans="2:65" s="12" customFormat="1" ht="22.5" x14ac:dyDescent="0.2">
      <c r="B800" s="160"/>
      <c r="D800" s="161" t="s">
        <v>327</v>
      </c>
      <c r="E800" s="43" t="s">
        <v>1</v>
      </c>
      <c r="F800" s="162" t="s">
        <v>1148</v>
      </c>
      <c r="H800" s="163">
        <v>7.6429999999999998</v>
      </c>
      <c r="L800" s="160"/>
      <c r="M800" s="164"/>
      <c r="T800" s="165"/>
      <c r="AT800" s="43" t="s">
        <v>327</v>
      </c>
      <c r="AU800" s="43" t="s">
        <v>86</v>
      </c>
      <c r="AV800" s="12" t="s">
        <v>86</v>
      </c>
      <c r="AW800" s="12" t="s">
        <v>33</v>
      </c>
      <c r="AX800" s="12" t="s">
        <v>77</v>
      </c>
      <c r="AY800" s="43" t="s">
        <v>304</v>
      </c>
    </row>
    <row r="801" spans="2:65" s="13" customFormat="1" x14ac:dyDescent="0.2">
      <c r="B801" s="166"/>
      <c r="D801" s="161" t="s">
        <v>327</v>
      </c>
      <c r="E801" s="44" t="s">
        <v>189</v>
      </c>
      <c r="F801" s="167" t="s">
        <v>335</v>
      </c>
      <c r="H801" s="168">
        <v>33.378</v>
      </c>
      <c r="L801" s="166"/>
      <c r="M801" s="169"/>
      <c r="T801" s="170"/>
      <c r="AT801" s="44" t="s">
        <v>327</v>
      </c>
      <c r="AU801" s="44" t="s">
        <v>86</v>
      </c>
      <c r="AV801" s="13" t="s">
        <v>315</v>
      </c>
      <c r="AW801" s="13" t="s">
        <v>33</v>
      </c>
      <c r="AX801" s="13" t="s">
        <v>77</v>
      </c>
      <c r="AY801" s="44" t="s">
        <v>304</v>
      </c>
    </row>
    <row r="802" spans="2:65" s="14" customFormat="1" x14ac:dyDescent="0.2">
      <c r="B802" s="171"/>
      <c r="D802" s="161" t="s">
        <v>327</v>
      </c>
      <c r="E802" s="45" t="s">
        <v>1</v>
      </c>
      <c r="F802" s="172" t="s">
        <v>1149</v>
      </c>
      <c r="H802" s="173">
        <v>86.724000000000004</v>
      </c>
      <c r="L802" s="171"/>
      <c r="M802" s="174"/>
      <c r="T802" s="175"/>
      <c r="AT802" s="45" t="s">
        <v>327</v>
      </c>
      <c r="AU802" s="45" t="s">
        <v>86</v>
      </c>
      <c r="AV802" s="14" t="s">
        <v>108</v>
      </c>
      <c r="AW802" s="14" t="s">
        <v>33</v>
      </c>
      <c r="AX802" s="14" t="s">
        <v>77</v>
      </c>
      <c r="AY802" s="45" t="s">
        <v>304</v>
      </c>
    </row>
    <row r="803" spans="2:65" s="12" customFormat="1" x14ac:dyDescent="0.2">
      <c r="B803" s="160"/>
      <c r="D803" s="161" t="s">
        <v>327</v>
      </c>
      <c r="E803" s="43" t="s">
        <v>1</v>
      </c>
      <c r="F803" s="162" t="s">
        <v>1150</v>
      </c>
      <c r="H803" s="163">
        <v>8.0020000000000007</v>
      </c>
      <c r="L803" s="160"/>
      <c r="M803" s="164"/>
      <c r="T803" s="165"/>
      <c r="AT803" s="43" t="s">
        <v>327</v>
      </c>
      <c r="AU803" s="43" t="s">
        <v>86</v>
      </c>
      <c r="AV803" s="12" t="s">
        <v>86</v>
      </c>
      <c r="AW803" s="12" t="s">
        <v>33</v>
      </c>
      <c r="AX803" s="12" t="s">
        <v>77</v>
      </c>
      <c r="AY803" s="43" t="s">
        <v>304</v>
      </c>
    </row>
    <row r="804" spans="2:65" s="12" customFormat="1" x14ac:dyDescent="0.2">
      <c r="B804" s="160"/>
      <c r="D804" s="161" t="s">
        <v>327</v>
      </c>
      <c r="E804" s="43" t="s">
        <v>1</v>
      </c>
      <c r="F804" s="162" t="s">
        <v>1151</v>
      </c>
      <c r="H804" s="163">
        <v>3.3380000000000001</v>
      </c>
      <c r="L804" s="160"/>
      <c r="M804" s="164"/>
      <c r="T804" s="165"/>
      <c r="AT804" s="43" t="s">
        <v>327</v>
      </c>
      <c r="AU804" s="43" t="s">
        <v>86</v>
      </c>
      <c r="AV804" s="12" t="s">
        <v>86</v>
      </c>
      <c r="AW804" s="12" t="s">
        <v>33</v>
      </c>
      <c r="AX804" s="12" t="s">
        <v>77</v>
      </c>
      <c r="AY804" s="43" t="s">
        <v>304</v>
      </c>
    </row>
    <row r="805" spans="2:65" s="14" customFormat="1" x14ac:dyDescent="0.2">
      <c r="B805" s="171"/>
      <c r="D805" s="161" t="s">
        <v>327</v>
      </c>
      <c r="E805" s="45" t="s">
        <v>1</v>
      </c>
      <c r="F805" s="172" t="s">
        <v>380</v>
      </c>
      <c r="H805" s="173">
        <v>11.34</v>
      </c>
      <c r="L805" s="171"/>
      <c r="M805" s="174"/>
      <c r="T805" s="175"/>
      <c r="AT805" s="45" t="s">
        <v>327</v>
      </c>
      <c r="AU805" s="45" t="s">
        <v>86</v>
      </c>
      <c r="AV805" s="14" t="s">
        <v>108</v>
      </c>
      <c r="AW805" s="14" t="s">
        <v>33</v>
      </c>
      <c r="AX805" s="14" t="s">
        <v>8</v>
      </c>
      <c r="AY805" s="45" t="s">
        <v>304</v>
      </c>
    </row>
    <row r="806" spans="2:65" s="1" customFormat="1" ht="33" customHeight="1" x14ac:dyDescent="0.2">
      <c r="B806" s="24"/>
      <c r="C806" s="150" t="s">
        <v>1152</v>
      </c>
      <c r="D806" s="150" t="s">
        <v>306</v>
      </c>
      <c r="E806" s="151" t="s">
        <v>1153</v>
      </c>
      <c r="F806" s="152" t="s">
        <v>1154</v>
      </c>
      <c r="G806" s="153" t="s">
        <v>352</v>
      </c>
      <c r="H806" s="154">
        <v>3.34</v>
      </c>
      <c r="I806" s="40"/>
      <c r="J806" s="155">
        <f>ROUND(I806*H806,0)</f>
        <v>0</v>
      </c>
      <c r="K806" s="152" t="s">
        <v>310</v>
      </c>
      <c r="L806" s="24"/>
      <c r="M806" s="156" t="s">
        <v>1</v>
      </c>
      <c r="N806" s="157" t="s">
        <v>42</v>
      </c>
      <c r="P806" s="158">
        <f>O806*H806</f>
        <v>0</v>
      </c>
      <c r="Q806" s="158">
        <v>2.5018699999999998</v>
      </c>
      <c r="R806" s="158">
        <f>Q806*H806</f>
        <v>8.3562457999999982</v>
      </c>
      <c r="S806" s="158">
        <v>0</v>
      </c>
      <c r="T806" s="159">
        <f>S806*H806</f>
        <v>0</v>
      </c>
      <c r="AR806" s="41" t="s">
        <v>108</v>
      </c>
      <c r="AT806" s="41" t="s">
        <v>306</v>
      </c>
      <c r="AU806" s="41" t="s">
        <v>86</v>
      </c>
      <c r="AY806" s="17" t="s">
        <v>304</v>
      </c>
      <c r="BE806" s="42">
        <f>IF(N806="základní",J806,0)</f>
        <v>0</v>
      </c>
      <c r="BF806" s="42">
        <f>IF(N806="snížená",J806,0)</f>
        <v>0</v>
      </c>
      <c r="BG806" s="42">
        <f>IF(N806="zákl. přenesená",J806,0)</f>
        <v>0</v>
      </c>
      <c r="BH806" s="42">
        <f>IF(N806="sníž. přenesená",J806,0)</f>
        <v>0</v>
      </c>
      <c r="BI806" s="42">
        <f>IF(N806="nulová",J806,0)</f>
        <v>0</v>
      </c>
      <c r="BJ806" s="17" t="s">
        <v>8</v>
      </c>
      <c r="BK806" s="42">
        <f>ROUND(I806*H806,0)</f>
        <v>0</v>
      </c>
      <c r="BL806" s="17" t="s">
        <v>108</v>
      </c>
      <c r="BM806" s="41" t="s">
        <v>1155</v>
      </c>
    </row>
    <row r="807" spans="2:65" s="12" customFormat="1" x14ac:dyDescent="0.2">
      <c r="B807" s="160"/>
      <c r="D807" s="161" t="s">
        <v>327</v>
      </c>
      <c r="E807" s="43" t="s">
        <v>1</v>
      </c>
      <c r="F807" s="162" t="s">
        <v>1156</v>
      </c>
      <c r="H807" s="163">
        <v>14.82</v>
      </c>
      <c r="L807" s="160"/>
      <c r="M807" s="164"/>
      <c r="T807" s="165"/>
      <c r="AT807" s="43" t="s">
        <v>327</v>
      </c>
      <c r="AU807" s="43" t="s">
        <v>86</v>
      </c>
      <c r="AV807" s="12" t="s">
        <v>86</v>
      </c>
      <c r="AW807" s="12" t="s">
        <v>33</v>
      </c>
      <c r="AX807" s="12" t="s">
        <v>77</v>
      </c>
      <c r="AY807" s="43" t="s">
        <v>304</v>
      </c>
    </row>
    <row r="808" spans="2:65" s="13" customFormat="1" x14ac:dyDescent="0.2">
      <c r="B808" s="166"/>
      <c r="D808" s="161" t="s">
        <v>327</v>
      </c>
      <c r="E808" s="44" t="s">
        <v>249</v>
      </c>
      <c r="F808" s="167" t="s">
        <v>1157</v>
      </c>
      <c r="H808" s="168">
        <v>14.82</v>
      </c>
      <c r="L808" s="166"/>
      <c r="M808" s="169"/>
      <c r="T808" s="170"/>
      <c r="AT808" s="44" t="s">
        <v>327</v>
      </c>
      <c r="AU808" s="44" t="s">
        <v>86</v>
      </c>
      <c r="AV808" s="13" t="s">
        <v>315</v>
      </c>
      <c r="AW808" s="13" t="s">
        <v>33</v>
      </c>
      <c r="AX808" s="13" t="s">
        <v>77</v>
      </c>
      <c r="AY808" s="44" t="s">
        <v>304</v>
      </c>
    </row>
    <row r="809" spans="2:65" s="12" customFormat="1" x14ac:dyDescent="0.2">
      <c r="B809" s="160"/>
      <c r="D809" s="161" t="s">
        <v>327</v>
      </c>
      <c r="E809" s="43" t="s">
        <v>1</v>
      </c>
      <c r="F809" s="162" t="s">
        <v>1158</v>
      </c>
      <c r="H809" s="163">
        <v>6.6559999999999997</v>
      </c>
      <c r="L809" s="160"/>
      <c r="M809" s="164"/>
      <c r="T809" s="165"/>
      <c r="AT809" s="43" t="s">
        <v>327</v>
      </c>
      <c r="AU809" s="43" t="s">
        <v>86</v>
      </c>
      <c r="AV809" s="12" t="s">
        <v>86</v>
      </c>
      <c r="AW809" s="12" t="s">
        <v>33</v>
      </c>
      <c r="AX809" s="12" t="s">
        <v>77</v>
      </c>
      <c r="AY809" s="43" t="s">
        <v>304</v>
      </c>
    </row>
    <row r="810" spans="2:65" s="13" customFormat="1" x14ac:dyDescent="0.2">
      <c r="B810" s="166"/>
      <c r="D810" s="161" t="s">
        <v>327</v>
      </c>
      <c r="E810" s="44" t="s">
        <v>252</v>
      </c>
      <c r="F810" s="167" t="s">
        <v>1159</v>
      </c>
      <c r="H810" s="168">
        <v>6.6559999999999997</v>
      </c>
      <c r="L810" s="166"/>
      <c r="M810" s="169"/>
      <c r="T810" s="170"/>
      <c r="AT810" s="44" t="s">
        <v>327</v>
      </c>
      <c r="AU810" s="44" t="s">
        <v>86</v>
      </c>
      <c r="AV810" s="13" t="s">
        <v>315</v>
      </c>
      <c r="AW810" s="13" t="s">
        <v>33</v>
      </c>
      <c r="AX810" s="13" t="s">
        <v>77</v>
      </c>
      <c r="AY810" s="44" t="s">
        <v>304</v>
      </c>
    </row>
    <row r="811" spans="2:65" s="14" customFormat="1" x14ac:dyDescent="0.2">
      <c r="B811" s="171"/>
      <c r="D811" s="161" t="s">
        <v>327</v>
      </c>
      <c r="E811" s="45" t="s">
        <v>1</v>
      </c>
      <c r="F811" s="172" t="s">
        <v>380</v>
      </c>
      <c r="H811" s="173">
        <v>21.475999999999999</v>
      </c>
      <c r="L811" s="171"/>
      <c r="M811" s="174"/>
      <c r="T811" s="175"/>
      <c r="AT811" s="45" t="s">
        <v>327</v>
      </c>
      <c r="AU811" s="45" t="s">
        <v>86</v>
      </c>
      <c r="AV811" s="14" t="s">
        <v>108</v>
      </c>
      <c r="AW811" s="14" t="s">
        <v>33</v>
      </c>
      <c r="AX811" s="14" t="s">
        <v>77</v>
      </c>
      <c r="AY811" s="45" t="s">
        <v>304</v>
      </c>
    </row>
    <row r="812" spans="2:65" s="12" customFormat="1" x14ac:dyDescent="0.2">
      <c r="B812" s="160"/>
      <c r="D812" s="161" t="s">
        <v>327</v>
      </c>
      <c r="E812" s="43" t="s">
        <v>1</v>
      </c>
      <c r="F812" s="162" t="s">
        <v>1160</v>
      </c>
      <c r="H812" s="163">
        <v>2.0750000000000002</v>
      </c>
      <c r="L812" s="160"/>
      <c r="M812" s="164"/>
      <c r="T812" s="165"/>
      <c r="AT812" s="43" t="s">
        <v>327</v>
      </c>
      <c r="AU812" s="43" t="s">
        <v>86</v>
      </c>
      <c r="AV812" s="12" t="s">
        <v>86</v>
      </c>
      <c r="AW812" s="12" t="s">
        <v>33</v>
      </c>
      <c r="AX812" s="12" t="s">
        <v>77</v>
      </c>
      <c r="AY812" s="43" t="s">
        <v>304</v>
      </c>
    </row>
    <row r="813" spans="2:65" s="12" customFormat="1" x14ac:dyDescent="0.2">
      <c r="B813" s="160"/>
      <c r="D813" s="161" t="s">
        <v>327</v>
      </c>
      <c r="E813" s="43" t="s">
        <v>1</v>
      </c>
      <c r="F813" s="162" t="s">
        <v>1161</v>
      </c>
      <c r="H813" s="163">
        <v>1.2649999999999999</v>
      </c>
      <c r="L813" s="160"/>
      <c r="M813" s="164"/>
      <c r="T813" s="165"/>
      <c r="AT813" s="43" t="s">
        <v>327</v>
      </c>
      <c r="AU813" s="43" t="s">
        <v>86</v>
      </c>
      <c r="AV813" s="12" t="s">
        <v>86</v>
      </c>
      <c r="AW813" s="12" t="s">
        <v>33</v>
      </c>
      <c r="AX813" s="12" t="s">
        <v>77</v>
      </c>
      <c r="AY813" s="43" t="s">
        <v>304</v>
      </c>
    </row>
    <row r="814" spans="2:65" s="14" customFormat="1" x14ac:dyDescent="0.2">
      <c r="B814" s="171"/>
      <c r="D814" s="161" t="s">
        <v>327</v>
      </c>
      <c r="E814" s="45" t="s">
        <v>1</v>
      </c>
      <c r="F814" s="172" t="s">
        <v>380</v>
      </c>
      <c r="H814" s="173">
        <v>3.34</v>
      </c>
      <c r="L814" s="171"/>
      <c r="M814" s="174"/>
      <c r="T814" s="175"/>
      <c r="AT814" s="45" t="s">
        <v>327</v>
      </c>
      <c r="AU814" s="45" t="s">
        <v>86</v>
      </c>
      <c r="AV814" s="14" t="s">
        <v>108</v>
      </c>
      <c r="AW814" s="14" t="s">
        <v>33</v>
      </c>
      <c r="AX814" s="14" t="s">
        <v>8</v>
      </c>
      <c r="AY814" s="45" t="s">
        <v>304</v>
      </c>
    </row>
    <row r="815" spans="2:65" s="1" customFormat="1" ht="24.2" customHeight="1" x14ac:dyDescent="0.2">
      <c r="B815" s="24"/>
      <c r="C815" s="150" t="s">
        <v>1162</v>
      </c>
      <c r="D815" s="150" t="s">
        <v>306</v>
      </c>
      <c r="E815" s="151" t="s">
        <v>1163</v>
      </c>
      <c r="F815" s="152" t="s">
        <v>1164</v>
      </c>
      <c r="G815" s="153" t="s">
        <v>352</v>
      </c>
      <c r="H815" s="154">
        <v>0.61899999999999999</v>
      </c>
      <c r="I815" s="40"/>
      <c r="J815" s="155">
        <f>ROUND(I815*H815,0)</f>
        <v>0</v>
      </c>
      <c r="K815" s="152" t="s">
        <v>310</v>
      </c>
      <c r="L815" s="24"/>
      <c r="M815" s="156" t="s">
        <v>1</v>
      </c>
      <c r="N815" s="157" t="s">
        <v>42</v>
      </c>
      <c r="P815" s="158">
        <f>O815*H815</f>
        <v>0</v>
      </c>
      <c r="Q815" s="158">
        <v>0</v>
      </c>
      <c r="R815" s="158">
        <f>Q815*H815</f>
        <v>0</v>
      </c>
      <c r="S815" s="158">
        <v>0</v>
      </c>
      <c r="T815" s="159">
        <f>S815*H815</f>
        <v>0</v>
      </c>
      <c r="AR815" s="41" t="s">
        <v>108</v>
      </c>
      <c r="AT815" s="41" t="s">
        <v>306</v>
      </c>
      <c r="AU815" s="41" t="s">
        <v>86</v>
      </c>
      <c r="AY815" s="17" t="s">
        <v>304</v>
      </c>
      <c r="BE815" s="42">
        <f>IF(N815="základní",J815,0)</f>
        <v>0</v>
      </c>
      <c r="BF815" s="42">
        <f>IF(N815="snížená",J815,0)</f>
        <v>0</v>
      </c>
      <c r="BG815" s="42">
        <f>IF(N815="zákl. přenesená",J815,0)</f>
        <v>0</v>
      </c>
      <c r="BH815" s="42">
        <f>IF(N815="sníž. přenesená",J815,0)</f>
        <v>0</v>
      </c>
      <c r="BI815" s="42">
        <f>IF(N815="nulová",J815,0)</f>
        <v>0</v>
      </c>
      <c r="BJ815" s="17" t="s">
        <v>8</v>
      </c>
      <c r="BK815" s="42">
        <f>ROUND(I815*H815,0)</f>
        <v>0</v>
      </c>
      <c r="BL815" s="17" t="s">
        <v>108</v>
      </c>
      <c r="BM815" s="41" t="s">
        <v>1165</v>
      </c>
    </row>
    <row r="816" spans="2:65" s="12" customFormat="1" x14ac:dyDescent="0.2">
      <c r="B816" s="160"/>
      <c r="D816" s="161" t="s">
        <v>327</v>
      </c>
      <c r="E816" s="43" t="s">
        <v>1</v>
      </c>
      <c r="F816" s="162" t="s">
        <v>1129</v>
      </c>
      <c r="H816" s="163">
        <v>0.61899999999999999</v>
      </c>
      <c r="L816" s="160"/>
      <c r="M816" s="164"/>
      <c r="T816" s="165"/>
      <c r="AT816" s="43" t="s">
        <v>327</v>
      </c>
      <c r="AU816" s="43" t="s">
        <v>86</v>
      </c>
      <c r="AV816" s="12" t="s">
        <v>86</v>
      </c>
      <c r="AW816" s="12" t="s">
        <v>33</v>
      </c>
      <c r="AX816" s="12" t="s">
        <v>8</v>
      </c>
      <c r="AY816" s="43" t="s">
        <v>304</v>
      </c>
    </row>
    <row r="817" spans="2:65" s="1" customFormat="1" ht="24.2" customHeight="1" x14ac:dyDescent="0.2">
      <c r="B817" s="24"/>
      <c r="C817" s="150" t="s">
        <v>1166</v>
      </c>
      <c r="D817" s="150" t="s">
        <v>306</v>
      </c>
      <c r="E817" s="151" t="s">
        <v>1167</v>
      </c>
      <c r="F817" s="152" t="s">
        <v>1168</v>
      </c>
      <c r="G817" s="153" t="s">
        <v>352</v>
      </c>
      <c r="H817" s="154">
        <v>60.561999999999998</v>
      </c>
      <c r="I817" s="40"/>
      <c r="J817" s="155">
        <f>ROUND(I817*H817,0)</f>
        <v>0</v>
      </c>
      <c r="K817" s="152" t="s">
        <v>310</v>
      </c>
      <c r="L817" s="24"/>
      <c r="M817" s="156" t="s">
        <v>1</v>
      </c>
      <c r="N817" s="157" t="s">
        <v>42</v>
      </c>
      <c r="P817" s="158">
        <f>O817*H817</f>
        <v>0</v>
      </c>
      <c r="Q817" s="158">
        <v>0</v>
      </c>
      <c r="R817" s="158">
        <f>Q817*H817</f>
        <v>0</v>
      </c>
      <c r="S817" s="158">
        <v>0</v>
      </c>
      <c r="T817" s="159">
        <f>S817*H817</f>
        <v>0</v>
      </c>
      <c r="AR817" s="41" t="s">
        <v>108</v>
      </c>
      <c r="AT817" s="41" t="s">
        <v>306</v>
      </c>
      <c r="AU817" s="41" t="s">
        <v>86</v>
      </c>
      <c r="AY817" s="17" t="s">
        <v>304</v>
      </c>
      <c r="BE817" s="42">
        <f>IF(N817="základní",J817,0)</f>
        <v>0</v>
      </c>
      <c r="BF817" s="42">
        <f>IF(N817="snížená",J817,0)</f>
        <v>0</v>
      </c>
      <c r="BG817" s="42">
        <f>IF(N817="zákl. přenesená",J817,0)</f>
        <v>0</v>
      </c>
      <c r="BH817" s="42">
        <f>IF(N817="sníž. přenesená",J817,0)</f>
        <v>0</v>
      </c>
      <c r="BI817" s="42">
        <f>IF(N817="nulová",J817,0)</f>
        <v>0</v>
      </c>
      <c r="BJ817" s="17" t="s">
        <v>8</v>
      </c>
      <c r="BK817" s="42">
        <f>ROUND(I817*H817,0)</f>
        <v>0</v>
      </c>
      <c r="BL817" s="17" t="s">
        <v>108</v>
      </c>
      <c r="BM817" s="41" t="s">
        <v>1169</v>
      </c>
    </row>
    <row r="818" spans="2:65" s="12" customFormat="1" x14ac:dyDescent="0.2">
      <c r="B818" s="160"/>
      <c r="D818" s="161" t="s">
        <v>327</v>
      </c>
      <c r="E818" s="43" t="s">
        <v>1</v>
      </c>
      <c r="F818" s="162" t="s">
        <v>1138</v>
      </c>
      <c r="H818" s="163">
        <v>60.561999999999998</v>
      </c>
      <c r="L818" s="160"/>
      <c r="M818" s="164"/>
      <c r="T818" s="165"/>
      <c r="AT818" s="43" t="s">
        <v>327</v>
      </c>
      <c r="AU818" s="43" t="s">
        <v>86</v>
      </c>
      <c r="AV818" s="12" t="s">
        <v>86</v>
      </c>
      <c r="AW818" s="12" t="s">
        <v>33</v>
      </c>
      <c r="AX818" s="12" t="s">
        <v>8</v>
      </c>
      <c r="AY818" s="43" t="s">
        <v>304</v>
      </c>
    </row>
    <row r="819" spans="2:65" s="1" customFormat="1" ht="24.2" customHeight="1" x14ac:dyDescent="0.2">
      <c r="B819" s="24"/>
      <c r="C819" s="150" t="s">
        <v>1170</v>
      </c>
      <c r="D819" s="150" t="s">
        <v>306</v>
      </c>
      <c r="E819" s="151" t="s">
        <v>1171</v>
      </c>
      <c r="F819" s="152" t="s">
        <v>1172</v>
      </c>
      <c r="G819" s="153" t="s">
        <v>352</v>
      </c>
      <c r="H819" s="154">
        <v>14.68</v>
      </c>
      <c r="I819" s="40"/>
      <c r="J819" s="155">
        <f>ROUND(I819*H819,0)</f>
        <v>0</v>
      </c>
      <c r="K819" s="152" t="s">
        <v>310</v>
      </c>
      <c r="L819" s="24"/>
      <c r="M819" s="156" t="s">
        <v>1</v>
      </c>
      <c r="N819" s="157" t="s">
        <v>42</v>
      </c>
      <c r="P819" s="158">
        <f>O819*H819</f>
        <v>0</v>
      </c>
      <c r="Q819" s="158">
        <v>0</v>
      </c>
      <c r="R819" s="158">
        <f>Q819*H819</f>
        <v>0</v>
      </c>
      <c r="S819" s="158">
        <v>0</v>
      </c>
      <c r="T819" s="159">
        <f>S819*H819</f>
        <v>0</v>
      </c>
      <c r="AR819" s="41" t="s">
        <v>108</v>
      </c>
      <c r="AT819" s="41" t="s">
        <v>306</v>
      </c>
      <c r="AU819" s="41" t="s">
        <v>86</v>
      </c>
      <c r="AY819" s="17" t="s">
        <v>304</v>
      </c>
      <c r="BE819" s="42">
        <f>IF(N819="základní",J819,0)</f>
        <v>0</v>
      </c>
      <c r="BF819" s="42">
        <f>IF(N819="snížená",J819,0)</f>
        <v>0</v>
      </c>
      <c r="BG819" s="42">
        <f>IF(N819="zákl. přenesená",J819,0)</f>
        <v>0</v>
      </c>
      <c r="BH819" s="42">
        <f>IF(N819="sníž. přenesená",J819,0)</f>
        <v>0</v>
      </c>
      <c r="BI819" s="42">
        <f>IF(N819="nulová",J819,0)</f>
        <v>0</v>
      </c>
      <c r="BJ819" s="17" t="s">
        <v>8</v>
      </c>
      <c r="BK819" s="42">
        <f>ROUND(I819*H819,0)</f>
        <v>0</v>
      </c>
      <c r="BL819" s="17" t="s">
        <v>108</v>
      </c>
      <c r="BM819" s="41" t="s">
        <v>1173</v>
      </c>
    </row>
    <row r="820" spans="2:65" s="12" customFormat="1" x14ac:dyDescent="0.2">
      <c r="B820" s="160"/>
      <c r="D820" s="161" t="s">
        <v>327</v>
      </c>
      <c r="E820" s="43" t="s">
        <v>1</v>
      </c>
      <c r="F820" s="162" t="s">
        <v>1150</v>
      </c>
      <c r="H820" s="163">
        <v>8.0020000000000007</v>
      </c>
      <c r="L820" s="160"/>
      <c r="M820" s="164"/>
      <c r="T820" s="165"/>
      <c r="AT820" s="43" t="s">
        <v>327</v>
      </c>
      <c r="AU820" s="43" t="s">
        <v>86</v>
      </c>
      <c r="AV820" s="12" t="s">
        <v>86</v>
      </c>
      <c r="AW820" s="12" t="s">
        <v>33</v>
      </c>
      <c r="AX820" s="12" t="s">
        <v>77</v>
      </c>
      <c r="AY820" s="43" t="s">
        <v>304</v>
      </c>
    </row>
    <row r="821" spans="2:65" s="12" customFormat="1" x14ac:dyDescent="0.2">
      <c r="B821" s="160"/>
      <c r="D821" s="161" t="s">
        <v>327</v>
      </c>
      <c r="E821" s="43" t="s">
        <v>1</v>
      </c>
      <c r="F821" s="162" t="s">
        <v>1151</v>
      </c>
      <c r="H821" s="163">
        <v>3.3380000000000001</v>
      </c>
      <c r="L821" s="160"/>
      <c r="M821" s="164"/>
      <c r="T821" s="165"/>
      <c r="AT821" s="43" t="s">
        <v>327</v>
      </c>
      <c r="AU821" s="43" t="s">
        <v>86</v>
      </c>
      <c r="AV821" s="12" t="s">
        <v>86</v>
      </c>
      <c r="AW821" s="12" t="s">
        <v>33</v>
      </c>
      <c r="AX821" s="12" t="s">
        <v>77</v>
      </c>
      <c r="AY821" s="43" t="s">
        <v>304</v>
      </c>
    </row>
    <row r="822" spans="2:65" s="12" customFormat="1" x14ac:dyDescent="0.2">
      <c r="B822" s="160"/>
      <c r="D822" s="161" t="s">
        <v>327</v>
      </c>
      <c r="E822" s="43" t="s">
        <v>1</v>
      </c>
      <c r="F822" s="162" t="s">
        <v>1160</v>
      </c>
      <c r="H822" s="163">
        <v>2.0750000000000002</v>
      </c>
      <c r="L822" s="160"/>
      <c r="M822" s="164"/>
      <c r="T822" s="165"/>
      <c r="AT822" s="43" t="s">
        <v>327</v>
      </c>
      <c r="AU822" s="43" t="s">
        <v>86</v>
      </c>
      <c r="AV822" s="12" t="s">
        <v>86</v>
      </c>
      <c r="AW822" s="12" t="s">
        <v>33</v>
      </c>
      <c r="AX822" s="12" t="s">
        <v>77</v>
      </c>
      <c r="AY822" s="43" t="s">
        <v>304</v>
      </c>
    </row>
    <row r="823" spans="2:65" s="12" customFormat="1" x14ac:dyDescent="0.2">
      <c r="B823" s="160"/>
      <c r="D823" s="161" t="s">
        <v>327</v>
      </c>
      <c r="E823" s="43" t="s">
        <v>1</v>
      </c>
      <c r="F823" s="162" t="s">
        <v>1161</v>
      </c>
      <c r="H823" s="163">
        <v>1.2649999999999999</v>
      </c>
      <c r="L823" s="160"/>
      <c r="M823" s="164"/>
      <c r="T823" s="165"/>
      <c r="AT823" s="43" t="s">
        <v>327</v>
      </c>
      <c r="AU823" s="43" t="s">
        <v>86</v>
      </c>
      <c r="AV823" s="12" t="s">
        <v>86</v>
      </c>
      <c r="AW823" s="12" t="s">
        <v>33</v>
      </c>
      <c r="AX823" s="12" t="s">
        <v>77</v>
      </c>
      <c r="AY823" s="43" t="s">
        <v>304</v>
      </c>
    </row>
    <row r="824" spans="2:65" s="13" customFormat="1" x14ac:dyDescent="0.2">
      <c r="B824" s="166"/>
      <c r="D824" s="161" t="s">
        <v>327</v>
      </c>
      <c r="E824" s="44" t="s">
        <v>1</v>
      </c>
      <c r="F824" s="167" t="s">
        <v>335</v>
      </c>
      <c r="H824" s="168">
        <v>14.68</v>
      </c>
      <c r="L824" s="166"/>
      <c r="M824" s="169"/>
      <c r="T824" s="170"/>
      <c r="AT824" s="44" t="s">
        <v>327</v>
      </c>
      <c r="AU824" s="44" t="s">
        <v>86</v>
      </c>
      <c r="AV824" s="13" t="s">
        <v>315</v>
      </c>
      <c r="AW824" s="13" t="s">
        <v>33</v>
      </c>
      <c r="AX824" s="13" t="s">
        <v>8</v>
      </c>
      <c r="AY824" s="44" t="s">
        <v>304</v>
      </c>
    </row>
    <row r="825" spans="2:65" s="1" customFormat="1" ht="24.2" customHeight="1" x14ac:dyDescent="0.2">
      <c r="B825" s="24"/>
      <c r="C825" s="150" t="s">
        <v>1174</v>
      </c>
      <c r="D825" s="150" t="s">
        <v>306</v>
      </c>
      <c r="E825" s="151" t="s">
        <v>1175</v>
      </c>
      <c r="F825" s="152" t="s">
        <v>1176</v>
      </c>
      <c r="G825" s="153" t="s">
        <v>346</v>
      </c>
      <c r="H825" s="154">
        <v>47</v>
      </c>
      <c r="I825" s="40"/>
      <c r="J825" s="155">
        <f>ROUND(I825*H825,0)</f>
        <v>0</v>
      </c>
      <c r="K825" s="152" t="s">
        <v>310</v>
      </c>
      <c r="L825" s="24"/>
      <c r="M825" s="156" t="s">
        <v>1</v>
      </c>
      <c r="N825" s="157" t="s">
        <v>42</v>
      </c>
      <c r="P825" s="158">
        <f>O825*H825</f>
        <v>0</v>
      </c>
      <c r="Q825" s="158">
        <v>0</v>
      </c>
      <c r="R825" s="158">
        <f>Q825*H825</f>
        <v>0</v>
      </c>
      <c r="S825" s="158">
        <v>0</v>
      </c>
      <c r="T825" s="159">
        <f>S825*H825</f>
        <v>0</v>
      </c>
      <c r="AR825" s="41" t="s">
        <v>108</v>
      </c>
      <c r="AT825" s="41" t="s">
        <v>306</v>
      </c>
      <c r="AU825" s="41" t="s">
        <v>86</v>
      </c>
      <c r="AY825" s="17" t="s">
        <v>304</v>
      </c>
      <c r="BE825" s="42">
        <f>IF(N825="základní",J825,0)</f>
        <v>0</v>
      </c>
      <c r="BF825" s="42">
        <f>IF(N825="snížená",J825,0)</f>
        <v>0</v>
      </c>
      <c r="BG825" s="42">
        <f>IF(N825="zákl. přenesená",J825,0)</f>
        <v>0</v>
      </c>
      <c r="BH825" s="42">
        <f>IF(N825="sníž. přenesená",J825,0)</f>
        <v>0</v>
      </c>
      <c r="BI825" s="42">
        <f>IF(N825="nulová",J825,0)</f>
        <v>0</v>
      </c>
      <c r="BJ825" s="17" t="s">
        <v>8</v>
      </c>
      <c r="BK825" s="42">
        <f>ROUND(I825*H825,0)</f>
        <v>0</v>
      </c>
      <c r="BL825" s="17" t="s">
        <v>108</v>
      </c>
      <c r="BM825" s="41" t="s">
        <v>1177</v>
      </c>
    </row>
    <row r="826" spans="2:65" s="12" customFormat="1" x14ac:dyDescent="0.2">
      <c r="B826" s="160"/>
      <c r="D826" s="161" t="s">
        <v>327</v>
      </c>
      <c r="E826" s="43" t="s">
        <v>1</v>
      </c>
      <c r="F826" s="162" t="s">
        <v>1178</v>
      </c>
      <c r="H826" s="163">
        <v>47</v>
      </c>
      <c r="L826" s="160"/>
      <c r="M826" s="164"/>
      <c r="T826" s="165"/>
      <c r="AT826" s="43" t="s">
        <v>327</v>
      </c>
      <c r="AU826" s="43" t="s">
        <v>86</v>
      </c>
      <c r="AV826" s="12" t="s">
        <v>86</v>
      </c>
      <c r="AW826" s="12" t="s">
        <v>33</v>
      </c>
      <c r="AX826" s="12" t="s">
        <v>8</v>
      </c>
      <c r="AY826" s="43" t="s">
        <v>304</v>
      </c>
    </row>
    <row r="827" spans="2:65" s="1" customFormat="1" ht="33" customHeight="1" x14ac:dyDescent="0.2">
      <c r="B827" s="24"/>
      <c r="C827" s="150" t="s">
        <v>1179</v>
      </c>
      <c r="D827" s="150" t="s">
        <v>306</v>
      </c>
      <c r="E827" s="151" t="s">
        <v>1180</v>
      </c>
      <c r="F827" s="152" t="s">
        <v>1181</v>
      </c>
      <c r="G827" s="153" t="s">
        <v>352</v>
      </c>
      <c r="H827" s="154">
        <v>0.61899999999999999</v>
      </c>
      <c r="I827" s="40"/>
      <c r="J827" s="155">
        <f>ROUND(I827*H827,0)</f>
        <v>0</v>
      </c>
      <c r="K827" s="152" t="s">
        <v>310</v>
      </c>
      <c r="L827" s="24"/>
      <c r="M827" s="156" t="s">
        <v>1</v>
      </c>
      <c r="N827" s="157" t="s">
        <v>42</v>
      </c>
      <c r="P827" s="158">
        <f>O827*H827</f>
        <v>0</v>
      </c>
      <c r="Q827" s="158">
        <v>0</v>
      </c>
      <c r="R827" s="158">
        <f>Q827*H827</f>
        <v>0</v>
      </c>
      <c r="S827" s="158">
        <v>0</v>
      </c>
      <c r="T827" s="159">
        <f>S827*H827</f>
        <v>0</v>
      </c>
      <c r="AR827" s="41" t="s">
        <v>108</v>
      </c>
      <c r="AT827" s="41" t="s">
        <v>306</v>
      </c>
      <c r="AU827" s="41" t="s">
        <v>86</v>
      </c>
      <c r="AY827" s="17" t="s">
        <v>304</v>
      </c>
      <c r="BE827" s="42">
        <f>IF(N827="základní",J827,0)</f>
        <v>0</v>
      </c>
      <c r="BF827" s="42">
        <f>IF(N827="snížená",J827,0)</f>
        <v>0</v>
      </c>
      <c r="BG827" s="42">
        <f>IF(N827="zákl. přenesená",J827,0)</f>
        <v>0</v>
      </c>
      <c r="BH827" s="42">
        <f>IF(N827="sníž. přenesená",J827,0)</f>
        <v>0</v>
      </c>
      <c r="BI827" s="42">
        <f>IF(N827="nulová",J827,0)</f>
        <v>0</v>
      </c>
      <c r="BJ827" s="17" t="s">
        <v>8</v>
      </c>
      <c r="BK827" s="42">
        <f>ROUND(I827*H827,0)</f>
        <v>0</v>
      </c>
      <c r="BL827" s="17" t="s">
        <v>108</v>
      </c>
      <c r="BM827" s="41" t="s">
        <v>1182</v>
      </c>
    </row>
    <row r="828" spans="2:65" s="12" customFormat="1" x14ac:dyDescent="0.2">
      <c r="B828" s="160"/>
      <c r="D828" s="161" t="s">
        <v>327</v>
      </c>
      <c r="E828" s="43" t="s">
        <v>1</v>
      </c>
      <c r="F828" s="162" t="s">
        <v>1129</v>
      </c>
      <c r="H828" s="163">
        <v>0.61899999999999999</v>
      </c>
      <c r="L828" s="160"/>
      <c r="M828" s="164"/>
      <c r="T828" s="165"/>
      <c r="AT828" s="43" t="s">
        <v>327</v>
      </c>
      <c r="AU828" s="43" t="s">
        <v>86</v>
      </c>
      <c r="AV828" s="12" t="s">
        <v>86</v>
      </c>
      <c r="AW828" s="12" t="s">
        <v>33</v>
      </c>
      <c r="AX828" s="12" t="s">
        <v>8</v>
      </c>
      <c r="AY828" s="43" t="s">
        <v>304</v>
      </c>
    </row>
    <row r="829" spans="2:65" s="1" customFormat="1" ht="33" customHeight="1" x14ac:dyDescent="0.2">
      <c r="B829" s="24"/>
      <c r="C829" s="150" t="s">
        <v>1183</v>
      </c>
      <c r="D829" s="150" t="s">
        <v>306</v>
      </c>
      <c r="E829" s="151" t="s">
        <v>1184</v>
      </c>
      <c r="F829" s="152" t="s">
        <v>1185</v>
      </c>
      <c r="G829" s="153" t="s">
        <v>352</v>
      </c>
      <c r="H829" s="154">
        <v>121.124</v>
      </c>
      <c r="I829" s="40"/>
      <c r="J829" s="155">
        <f>ROUND(I829*H829,0)</f>
        <v>0</v>
      </c>
      <c r="K829" s="152" t="s">
        <v>310</v>
      </c>
      <c r="L829" s="24"/>
      <c r="M829" s="156" t="s">
        <v>1</v>
      </c>
      <c r="N829" s="157" t="s">
        <v>42</v>
      </c>
      <c r="P829" s="158">
        <f>O829*H829</f>
        <v>0</v>
      </c>
      <c r="Q829" s="158">
        <v>0</v>
      </c>
      <c r="R829" s="158">
        <f>Q829*H829</f>
        <v>0</v>
      </c>
      <c r="S829" s="158">
        <v>0</v>
      </c>
      <c r="T829" s="159">
        <f>S829*H829</f>
        <v>0</v>
      </c>
      <c r="AR829" s="41" t="s">
        <v>108</v>
      </c>
      <c r="AT829" s="41" t="s">
        <v>306</v>
      </c>
      <c r="AU829" s="41" t="s">
        <v>86</v>
      </c>
      <c r="AY829" s="17" t="s">
        <v>304</v>
      </c>
      <c r="BE829" s="42">
        <f>IF(N829="základní",J829,0)</f>
        <v>0</v>
      </c>
      <c r="BF829" s="42">
        <f>IF(N829="snížená",J829,0)</f>
        <v>0</v>
      </c>
      <c r="BG829" s="42">
        <f>IF(N829="zákl. přenesená",J829,0)</f>
        <v>0</v>
      </c>
      <c r="BH829" s="42">
        <f>IF(N829="sníž. přenesená",J829,0)</f>
        <v>0</v>
      </c>
      <c r="BI829" s="42">
        <f>IF(N829="nulová",J829,0)</f>
        <v>0</v>
      </c>
      <c r="BJ829" s="17" t="s">
        <v>8</v>
      </c>
      <c r="BK829" s="42">
        <f>ROUND(I829*H829,0)</f>
        <v>0</v>
      </c>
      <c r="BL829" s="17" t="s">
        <v>108</v>
      </c>
      <c r="BM829" s="41" t="s">
        <v>1186</v>
      </c>
    </row>
    <row r="830" spans="2:65" s="12" customFormat="1" x14ac:dyDescent="0.2">
      <c r="B830" s="160"/>
      <c r="D830" s="161" t="s">
        <v>327</v>
      </c>
      <c r="E830" s="43" t="s">
        <v>1</v>
      </c>
      <c r="F830" s="162" t="s">
        <v>1187</v>
      </c>
      <c r="H830" s="163">
        <v>121.124</v>
      </c>
      <c r="L830" s="160"/>
      <c r="M830" s="164"/>
      <c r="T830" s="165"/>
      <c r="AT830" s="43" t="s">
        <v>327</v>
      </c>
      <c r="AU830" s="43" t="s">
        <v>86</v>
      </c>
      <c r="AV830" s="12" t="s">
        <v>86</v>
      </c>
      <c r="AW830" s="12" t="s">
        <v>33</v>
      </c>
      <c r="AX830" s="12" t="s">
        <v>8</v>
      </c>
      <c r="AY830" s="43" t="s">
        <v>304</v>
      </c>
    </row>
    <row r="831" spans="2:65" s="1" customFormat="1" ht="33" customHeight="1" x14ac:dyDescent="0.2">
      <c r="B831" s="24"/>
      <c r="C831" s="150" t="s">
        <v>1188</v>
      </c>
      <c r="D831" s="150" t="s">
        <v>306</v>
      </c>
      <c r="E831" s="151" t="s">
        <v>1189</v>
      </c>
      <c r="F831" s="152" t="s">
        <v>1190</v>
      </c>
      <c r="G831" s="153" t="s">
        <v>352</v>
      </c>
      <c r="H831" s="154">
        <v>14.68</v>
      </c>
      <c r="I831" s="40"/>
      <c r="J831" s="155">
        <f>ROUND(I831*H831,0)</f>
        <v>0</v>
      </c>
      <c r="K831" s="152" t="s">
        <v>310</v>
      </c>
      <c r="L831" s="24"/>
      <c r="M831" s="156" t="s">
        <v>1</v>
      </c>
      <c r="N831" s="157" t="s">
        <v>42</v>
      </c>
      <c r="P831" s="158">
        <f>O831*H831</f>
        <v>0</v>
      </c>
      <c r="Q831" s="158">
        <v>0</v>
      </c>
      <c r="R831" s="158">
        <f>Q831*H831</f>
        <v>0</v>
      </c>
      <c r="S831" s="158">
        <v>0</v>
      </c>
      <c r="T831" s="159">
        <f>S831*H831</f>
        <v>0</v>
      </c>
      <c r="AR831" s="41" t="s">
        <v>108</v>
      </c>
      <c r="AT831" s="41" t="s">
        <v>306</v>
      </c>
      <c r="AU831" s="41" t="s">
        <v>86</v>
      </c>
      <c r="AY831" s="17" t="s">
        <v>304</v>
      </c>
      <c r="BE831" s="42">
        <f>IF(N831="základní",J831,0)</f>
        <v>0</v>
      </c>
      <c r="BF831" s="42">
        <f>IF(N831="snížená",J831,0)</f>
        <v>0</v>
      </c>
      <c r="BG831" s="42">
        <f>IF(N831="zákl. přenesená",J831,0)</f>
        <v>0</v>
      </c>
      <c r="BH831" s="42">
        <f>IF(N831="sníž. přenesená",J831,0)</f>
        <v>0</v>
      </c>
      <c r="BI831" s="42">
        <f>IF(N831="nulová",J831,0)</f>
        <v>0</v>
      </c>
      <c r="BJ831" s="17" t="s">
        <v>8</v>
      </c>
      <c r="BK831" s="42">
        <f>ROUND(I831*H831,0)</f>
        <v>0</v>
      </c>
      <c r="BL831" s="17" t="s">
        <v>108</v>
      </c>
      <c r="BM831" s="41" t="s">
        <v>1191</v>
      </c>
    </row>
    <row r="832" spans="2:65" s="12" customFormat="1" x14ac:dyDescent="0.2">
      <c r="B832" s="160"/>
      <c r="D832" s="161" t="s">
        <v>327</v>
      </c>
      <c r="E832" s="43" t="s">
        <v>1</v>
      </c>
      <c r="F832" s="162" t="s">
        <v>1150</v>
      </c>
      <c r="H832" s="163">
        <v>8.0020000000000007</v>
      </c>
      <c r="L832" s="160"/>
      <c r="M832" s="164"/>
      <c r="T832" s="165"/>
      <c r="AT832" s="43" t="s">
        <v>327</v>
      </c>
      <c r="AU832" s="43" t="s">
        <v>86</v>
      </c>
      <c r="AV832" s="12" t="s">
        <v>86</v>
      </c>
      <c r="AW832" s="12" t="s">
        <v>33</v>
      </c>
      <c r="AX832" s="12" t="s">
        <v>77</v>
      </c>
      <c r="AY832" s="43" t="s">
        <v>304</v>
      </c>
    </row>
    <row r="833" spans="2:65" s="12" customFormat="1" x14ac:dyDescent="0.2">
      <c r="B833" s="160"/>
      <c r="D833" s="161" t="s">
        <v>327</v>
      </c>
      <c r="E833" s="43" t="s">
        <v>1</v>
      </c>
      <c r="F833" s="162" t="s">
        <v>1151</v>
      </c>
      <c r="H833" s="163">
        <v>3.3380000000000001</v>
      </c>
      <c r="L833" s="160"/>
      <c r="M833" s="164"/>
      <c r="T833" s="165"/>
      <c r="AT833" s="43" t="s">
        <v>327</v>
      </c>
      <c r="AU833" s="43" t="s">
        <v>86</v>
      </c>
      <c r="AV833" s="12" t="s">
        <v>86</v>
      </c>
      <c r="AW833" s="12" t="s">
        <v>33</v>
      </c>
      <c r="AX833" s="12" t="s">
        <v>77</v>
      </c>
      <c r="AY833" s="43" t="s">
        <v>304</v>
      </c>
    </row>
    <row r="834" spans="2:65" s="12" customFormat="1" x14ac:dyDescent="0.2">
      <c r="B834" s="160"/>
      <c r="D834" s="161" t="s">
        <v>327</v>
      </c>
      <c r="E834" s="43" t="s">
        <v>1</v>
      </c>
      <c r="F834" s="162" t="s">
        <v>1160</v>
      </c>
      <c r="H834" s="163">
        <v>2.0750000000000002</v>
      </c>
      <c r="L834" s="160"/>
      <c r="M834" s="164"/>
      <c r="T834" s="165"/>
      <c r="AT834" s="43" t="s">
        <v>327</v>
      </c>
      <c r="AU834" s="43" t="s">
        <v>86</v>
      </c>
      <c r="AV834" s="12" t="s">
        <v>86</v>
      </c>
      <c r="AW834" s="12" t="s">
        <v>33</v>
      </c>
      <c r="AX834" s="12" t="s">
        <v>77</v>
      </c>
      <c r="AY834" s="43" t="s">
        <v>304</v>
      </c>
    </row>
    <row r="835" spans="2:65" s="12" customFormat="1" x14ac:dyDescent="0.2">
      <c r="B835" s="160"/>
      <c r="D835" s="161" t="s">
        <v>327</v>
      </c>
      <c r="E835" s="43" t="s">
        <v>1</v>
      </c>
      <c r="F835" s="162" t="s">
        <v>1161</v>
      </c>
      <c r="H835" s="163">
        <v>1.2649999999999999</v>
      </c>
      <c r="L835" s="160"/>
      <c r="M835" s="164"/>
      <c r="T835" s="165"/>
      <c r="AT835" s="43" t="s">
        <v>327</v>
      </c>
      <c r="AU835" s="43" t="s">
        <v>86</v>
      </c>
      <c r="AV835" s="12" t="s">
        <v>86</v>
      </c>
      <c r="AW835" s="12" t="s">
        <v>33</v>
      </c>
      <c r="AX835" s="12" t="s">
        <v>77</v>
      </c>
      <c r="AY835" s="43" t="s">
        <v>304</v>
      </c>
    </row>
    <row r="836" spans="2:65" s="13" customFormat="1" x14ac:dyDescent="0.2">
      <c r="B836" s="166"/>
      <c r="D836" s="161" t="s">
        <v>327</v>
      </c>
      <c r="E836" s="44" t="s">
        <v>1</v>
      </c>
      <c r="F836" s="167" t="s">
        <v>335</v>
      </c>
      <c r="H836" s="168">
        <v>14.68</v>
      </c>
      <c r="L836" s="166"/>
      <c r="M836" s="169"/>
      <c r="T836" s="170"/>
      <c r="AT836" s="44" t="s">
        <v>327</v>
      </c>
      <c r="AU836" s="44" t="s">
        <v>86</v>
      </c>
      <c r="AV836" s="13" t="s">
        <v>315</v>
      </c>
      <c r="AW836" s="13" t="s">
        <v>33</v>
      </c>
      <c r="AX836" s="13" t="s">
        <v>8</v>
      </c>
      <c r="AY836" s="44" t="s">
        <v>304</v>
      </c>
    </row>
    <row r="837" spans="2:65" s="1" customFormat="1" ht="16.5" customHeight="1" x14ac:dyDescent="0.2">
      <c r="B837" s="24"/>
      <c r="C837" s="150" t="s">
        <v>1192</v>
      </c>
      <c r="D837" s="150" t="s">
        <v>306</v>
      </c>
      <c r="E837" s="151" t="s">
        <v>1193</v>
      </c>
      <c r="F837" s="152" t="s">
        <v>1194</v>
      </c>
      <c r="G837" s="153" t="s">
        <v>325</v>
      </c>
      <c r="H837" s="154">
        <v>18.773</v>
      </c>
      <c r="I837" s="40"/>
      <c r="J837" s="155">
        <f>ROUND(I837*H837,0)</f>
        <v>0</v>
      </c>
      <c r="K837" s="152" t="s">
        <v>310</v>
      </c>
      <c r="L837" s="24"/>
      <c r="M837" s="156" t="s">
        <v>1</v>
      </c>
      <c r="N837" s="157" t="s">
        <v>42</v>
      </c>
      <c r="P837" s="158">
        <f>O837*H837</f>
        <v>0</v>
      </c>
      <c r="Q837" s="158">
        <v>1.60725E-2</v>
      </c>
      <c r="R837" s="158">
        <f>Q837*H837</f>
        <v>0.30172904249999999</v>
      </c>
      <c r="S837" s="158">
        <v>0</v>
      </c>
      <c r="T837" s="159">
        <f>S837*H837</f>
        <v>0</v>
      </c>
      <c r="AR837" s="41" t="s">
        <v>108</v>
      </c>
      <c r="AT837" s="41" t="s">
        <v>306</v>
      </c>
      <c r="AU837" s="41" t="s">
        <v>86</v>
      </c>
      <c r="AY837" s="17" t="s">
        <v>304</v>
      </c>
      <c r="BE837" s="42">
        <f>IF(N837="základní",J837,0)</f>
        <v>0</v>
      </c>
      <c r="BF837" s="42">
        <f>IF(N837="snížená",J837,0)</f>
        <v>0</v>
      </c>
      <c r="BG837" s="42">
        <f>IF(N837="zákl. přenesená",J837,0)</f>
        <v>0</v>
      </c>
      <c r="BH837" s="42">
        <f>IF(N837="sníž. přenesená",J837,0)</f>
        <v>0</v>
      </c>
      <c r="BI837" s="42">
        <f>IF(N837="nulová",J837,0)</f>
        <v>0</v>
      </c>
      <c r="BJ837" s="17" t="s">
        <v>8</v>
      </c>
      <c r="BK837" s="42">
        <f>ROUND(I837*H837,0)</f>
        <v>0</v>
      </c>
      <c r="BL837" s="17" t="s">
        <v>108</v>
      </c>
      <c r="BM837" s="41" t="s">
        <v>1195</v>
      </c>
    </row>
    <row r="838" spans="2:65" s="12" customFormat="1" x14ac:dyDescent="0.2">
      <c r="B838" s="160"/>
      <c r="D838" s="161" t="s">
        <v>327</v>
      </c>
      <c r="E838" s="43" t="s">
        <v>1</v>
      </c>
      <c r="F838" s="162" t="s">
        <v>1196</v>
      </c>
      <c r="H838" s="163">
        <v>11.707000000000001</v>
      </c>
      <c r="L838" s="160"/>
      <c r="M838" s="164"/>
      <c r="T838" s="165"/>
      <c r="AT838" s="43" t="s">
        <v>327</v>
      </c>
      <c r="AU838" s="43" t="s">
        <v>86</v>
      </c>
      <c r="AV838" s="12" t="s">
        <v>86</v>
      </c>
      <c r="AW838" s="12" t="s">
        <v>33</v>
      </c>
      <c r="AX838" s="12" t="s">
        <v>77</v>
      </c>
      <c r="AY838" s="43" t="s">
        <v>304</v>
      </c>
    </row>
    <row r="839" spans="2:65" s="12" customFormat="1" ht="22.5" x14ac:dyDescent="0.2">
      <c r="B839" s="160"/>
      <c r="D839" s="161" t="s">
        <v>327</v>
      </c>
      <c r="E839" s="43" t="s">
        <v>1</v>
      </c>
      <c r="F839" s="162" t="s">
        <v>1197</v>
      </c>
      <c r="H839" s="163">
        <v>7.0659999999999998</v>
      </c>
      <c r="L839" s="160"/>
      <c r="M839" s="164"/>
      <c r="T839" s="165"/>
      <c r="AT839" s="43" t="s">
        <v>327</v>
      </c>
      <c r="AU839" s="43" t="s">
        <v>86</v>
      </c>
      <c r="AV839" s="12" t="s">
        <v>86</v>
      </c>
      <c r="AW839" s="12" t="s">
        <v>33</v>
      </c>
      <c r="AX839" s="12" t="s">
        <v>77</v>
      </c>
      <c r="AY839" s="43" t="s">
        <v>304</v>
      </c>
    </row>
    <row r="840" spans="2:65" s="13" customFormat="1" x14ac:dyDescent="0.2">
      <c r="B840" s="166"/>
      <c r="D840" s="161" t="s">
        <v>327</v>
      </c>
      <c r="E840" s="44" t="s">
        <v>1</v>
      </c>
      <c r="F840" s="167" t="s">
        <v>1137</v>
      </c>
      <c r="H840" s="168">
        <v>18.773</v>
      </c>
      <c r="L840" s="166"/>
      <c r="M840" s="169"/>
      <c r="T840" s="170"/>
      <c r="AT840" s="44" t="s">
        <v>327</v>
      </c>
      <c r="AU840" s="44" t="s">
        <v>86</v>
      </c>
      <c r="AV840" s="13" t="s">
        <v>315</v>
      </c>
      <c r="AW840" s="13" t="s">
        <v>33</v>
      </c>
      <c r="AX840" s="13" t="s">
        <v>8</v>
      </c>
      <c r="AY840" s="44" t="s">
        <v>304</v>
      </c>
    </row>
    <row r="841" spans="2:65" s="1" customFormat="1" ht="16.5" customHeight="1" x14ac:dyDescent="0.2">
      <c r="B841" s="24"/>
      <c r="C841" s="150" t="s">
        <v>1198</v>
      </c>
      <c r="D841" s="150" t="s">
        <v>306</v>
      </c>
      <c r="E841" s="151" t="s">
        <v>1199</v>
      </c>
      <c r="F841" s="152" t="s">
        <v>1200</v>
      </c>
      <c r="G841" s="153" t="s">
        <v>325</v>
      </c>
      <c r="H841" s="154">
        <v>18.773</v>
      </c>
      <c r="I841" s="40"/>
      <c r="J841" s="155">
        <f>ROUND(I841*H841,0)</f>
        <v>0</v>
      </c>
      <c r="K841" s="152" t="s">
        <v>310</v>
      </c>
      <c r="L841" s="24"/>
      <c r="M841" s="156" t="s">
        <v>1</v>
      </c>
      <c r="N841" s="157" t="s">
        <v>42</v>
      </c>
      <c r="P841" s="158">
        <f>O841*H841</f>
        <v>0</v>
      </c>
      <c r="Q841" s="158">
        <v>0</v>
      </c>
      <c r="R841" s="158">
        <f>Q841*H841</f>
        <v>0</v>
      </c>
      <c r="S841" s="158">
        <v>0</v>
      </c>
      <c r="T841" s="159">
        <f>S841*H841</f>
        <v>0</v>
      </c>
      <c r="AR841" s="41" t="s">
        <v>108</v>
      </c>
      <c r="AT841" s="41" t="s">
        <v>306</v>
      </c>
      <c r="AU841" s="41" t="s">
        <v>86</v>
      </c>
      <c r="AY841" s="17" t="s">
        <v>304</v>
      </c>
      <c r="BE841" s="42">
        <f>IF(N841="základní",J841,0)</f>
        <v>0</v>
      </c>
      <c r="BF841" s="42">
        <f>IF(N841="snížená",J841,0)</f>
        <v>0</v>
      </c>
      <c r="BG841" s="42">
        <f>IF(N841="zákl. přenesená",J841,0)</f>
        <v>0</v>
      </c>
      <c r="BH841" s="42">
        <f>IF(N841="sníž. přenesená",J841,0)</f>
        <v>0</v>
      </c>
      <c r="BI841" s="42">
        <f>IF(N841="nulová",J841,0)</f>
        <v>0</v>
      </c>
      <c r="BJ841" s="17" t="s">
        <v>8</v>
      </c>
      <c r="BK841" s="42">
        <f>ROUND(I841*H841,0)</f>
        <v>0</v>
      </c>
      <c r="BL841" s="17" t="s">
        <v>108</v>
      </c>
      <c r="BM841" s="41" t="s">
        <v>1201</v>
      </c>
    </row>
    <row r="842" spans="2:65" s="1" customFormat="1" ht="16.5" customHeight="1" x14ac:dyDescent="0.2">
      <c r="B842" s="24"/>
      <c r="C842" s="150" t="s">
        <v>1202</v>
      </c>
      <c r="D842" s="150" t="s">
        <v>306</v>
      </c>
      <c r="E842" s="151" t="s">
        <v>1203</v>
      </c>
      <c r="F842" s="152" t="s">
        <v>1204</v>
      </c>
      <c r="G842" s="153" t="s">
        <v>416</v>
      </c>
      <c r="H842" s="154">
        <v>0.54800000000000004</v>
      </c>
      <c r="I842" s="40"/>
      <c r="J842" s="155">
        <f>ROUND(I842*H842,0)</f>
        <v>0</v>
      </c>
      <c r="K842" s="152" t="s">
        <v>310</v>
      </c>
      <c r="L842" s="24"/>
      <c r="M842" s="156" t="s">
        <v>1</v>
      </c>
      <c r="N842" s="157" t="s">
        <v>42</v>
      </c>
      <c r="P842" s="158">
        <f>O842*H842</f>
        <v>0</v>
      </c>
      <c r="Q842" s="158">
        <v>1.03160908</v>
      </c>
      <c r="R842" s="158">
        <f>Q842*H842</f>
        <v>0.56532177583999998</v>
      </c>
      <c r="S842" s="158">
        <v>0</v>
      </c>
      <c r="T842" s="159">
        <f>S842*H842</f>
        <v>0</v>
      </c>
      <c r="AR842" s="41" t="s">
        <v>108</v>
      </c>
      <c r="AT842" s="41" t="s">
        <v>306</v>
      </c>
      <c r="AU842" s="41" t="s">
        <v>86</v>
      </c>
      <c r="AY842" s="17" t="s">
        <v>304</v>
      </c>
      <c r="BE842" s="42">
        <f>IF(N842="základní",J842,0)</f>
        <v>0</v>
      </c>
      <c r="BF842" s="42">
        <f>IF(N842="snížená",J842,0)</f>
        <v>0</v>
      </c>
      <c r="BG842" s="42">
        <f>IF(N842="zákl. přenesená",J842,0)</f>
        <v>0</v>
      </c>
      <c r="BH842" s="42">
        <f>IF(N842="sníž. přenesená",J842,0)</f>
        <v>0</v>
      </c>
      <c r="BI842" s="42">
        <f>IF(N842="nulová",J842,0)</f>
        <v>0</v>
      </c>
      <c r="BJ842" s="17" t="s">
        <v>8</v>
      </c>
      <c r="BK842" s="42">
        <f>ROUND(I842*H842,0)</f>
        <v>0</v>
      </c>
      <c r="BL842" s="17" t="s">
        <v>108</v>
      </c>
      <c r="BM842" s="41" t="s">
        <v>1205</v>
      </c>
    </row>
    <row r="843" spans="2:65" s="12" customFormat="1" x14ac:dyDescent="0.2">
      <c r="B843" s="160"/>
      <c r="D843" s="161" t="s">
        <v>327</v>
      </c>
      <c r="E843" s="43" t="s">
        <v>1</v>
      </c>
      <c r="F843" s="162" t="s">
        <v>1206</v>
      </c>
      <c r="H843" s="163">
        <v>0.46600000000000003</v>
      </c>
      <c r="L843" s="160"/>
      <c r="M843" s="164"/>
      <c r="T843" s="165"/>
      <c r="AT843" s="43" t="s">
        <v>327</v>
      </c>
      <c r="AU843" s="43" t="s">
        <v>86</v>
      </c>
      <c r="AV843" s="12" t="s">
        <v>86</v>
      </c>
      <c r="AW843" s="12" t="s">
        <v>33</v>
      </c>
      <c r="AX843" s="12" t="s">
        <v>77</v>
      </c>
      <c r="AY843" s="43" t="s">
        <v>304</v>
      </c>
    </row>
    <row r="844" spans="2:65" s="12" customFormat="1" x14ac:dyDescent="0.2">
      <c r="B844" s="160"/>
      <c r="D844" s="161" t="s">
        <v>327</v>
      </c>
      <c r="E844" s="43" t="s">
        <v>1</v>
      </c>
      <c r="F844" s="162" t="s">
        <v>1207</v>
      </c>
      <c r="H844" s="163">
        <v>8.2000000000000003E-2</v>
      </c>
      <c r="L844" s="160"/>
      <c r="M844" s="164"/>
      <c r="T844" s="165"/>
      <c r="AT844" s="43" t="s">
        <v>327</v>
      </c>
      <c r="AU844" s="43" t="s">
        <v>86</v>
      </c>
      <c r="AV844" s="12" t="s">
        <v>86</v>
      </c>
      <c r="AW844" s="12" t="s">
        <v>33</v>
      </c>
      <c r="AX844" s="12" t="s">
        <v>77</v>
      </c>
      <c r="AY844" s="43" t="s">
        <v>304</v>
      </c>
    </row>
    <row r="845" spans="2:65" s="13" customFormat="1" x14ac:dyDescent="0.2">
      <c r="B845" s="166"/>
      <c r="D845" s="161" t="s">
        <v>327</v>
      </c>
      <c r="E845" s="44" t="s">
        <v>1</v>
      </c>
      <c r="F845" s="167" t="s">
        <v>1208</v>
      </c>
      <c r="H845" s="168">
        <v>0.54800000000000004</v>
      </c>
      <c r="L845" s="166"/>
      <c r="M845" s="169"/>
      <c r="T845" s="170"/>
      <c r="AT845" s="44" t="s">
        <v>327</v>
      </c>
      <c r="AU845" s="44" t="s">
        <v>86</v>
      </c>
      <c r="AV845" s="13" t="s">
        <v>315</v>
      </c>
      <c r="AW845" s="13" t="s">
        <v>33</v>
      </c>
      <c r="AX845" s="13" t="s">
        <v>8</v>
      </c>
      <c r="AY845" s="44" t="s">
        <v>304</v>
      </c>
    </row>
    <row r="846" spans="2:65" s="1" customFormat="1" ht="16.5" customHeight="1" x14ac:dyDescent="0.2">
      <c r="B846" s="24"/>
      <c r="C846" s="150" t="s">
        <v>1209</v>
      </c>
      <c r="D846" s="150" t="s">
        <v>306</v>
      </c>
      <c r="E846" s="151" t="s">
        <v>1210</v>
      </c>
      <c r="F846" s="152" t="s">
        <v>1211</v>
      </c>
      <c r="G846" s="153" t="s">
        <v>416</v>
      </c>
      <c r="H846" s="154">
        <v>6.6230000000000002</v>
      </c>
      <c r="I846" s="40"/>
      <c r="J846" s="155">
        <f>ROUND(I846*H846,0)</f>
        <v>0</v>
      </c>
      <c r="K846" s="152" t="s">
        <v>310</v>
      </c>
      <c r="L846" s="24"/>
      <c r="M846" s="156" t="s">
        <v>1</v>
      </c>
      <c r="N846" s="157" t="s">
        <v>42</v>
      </c>
      <c r="P846" s="158">
        <f>O846*H846</f>
        <v>0</v>
      </c>
      <c r="Q846" s="158">
        <v>1.0627727796999999</v>
      </c>
      <c r="R846" s="158">
        <f>Q846*H846</f>
        <v>7.0387441199531002</v>
      </c>
      <c r="S846" s="158">
        <v>0</v>
      </c>
      <c r="T846" s="159">
        <f>S846*H846</f>
        <v>0</v>
      </c>
      <c r="AR846" s="41" t="s">
        <v>108</v>
      </c>
      <c r="AT846" s="41" t="s">
        <v>306</v>
      </c>
      <c r="AU846" s="41" t="s">
        <v>86</v>
      </c>
      <c r="AY846" s="17" t="s">
        <v>304</v>
      </c>
      <c r="BE846" s="42">
        <f>IF(N846="základní",J846,0)</f>
        <v>0</v>
      </c>
      <c r="BF846" s="42">
        <f>IF(N846="snížená",J846,0)</f>
        <v>0</v>
      </c>
      <c r="BG846" s="42">
        <f>IF(N846="zákl. přenesená",J846,0)</f>
        <v>0</v>
      </c>
      <c r="BH846" s="42">
        <f>IF(N846="sníž. přenesená",J846,0)</f>
        <v>0</v>
      </c>
      <c r="BI846" s="42">
        <f>IF(N846="nulová",J846,0)</f>
        <v>0</v>
      </c>
      <c r="BJ846" s="17" t="s">
        <v>8</v>
      </c>
      <c r="BK846" s="42">
        <f>ROUND(I846*H846,0)</f>
        <v>0</v>
      </c>
      <c r="BL846" s="17" t="s">
        <v>108</v>
      </c>
      <c r="BM846" s="41" t="s">
        <v>1212</v>
      </c>
    </row>
    <row r="847" spans="2:65" s="12" customFormat="1" x14ac:dyDescent="0.2">
      <c r="B847" s="160"/>
      <c r="D847" s="161" t="s">
        <v>327</v>
      </c>
      <c r="E847" s="43" t="s">
        <v>1</v>
      </c>
      <c r="F847" s="162" t="s">
        <v>1213</v>
      </c>
      <c r="H847" s="163">
        <v>5.9279999999999999</v>
      </c>
      <c r="L847" s="160"/>
      <c r="M847" s="164"/>
      <c r="T847" s="165"/>
      <c r="AT847" s="43" t="s">
        <v>327</v>
      </c>
      <c r="AU847" s="43" t="s">
        <v>86</v>
      </c>
      <c r="AV847" s="12" t="s">
        <v>86</v>
      </c>
      <c r="AW847" s="12" t="s">
        <v>33</v>
      </c>
      <c r="AX847" s="12" t="s">
        <v>77</v>
      </c>
      <c r="AY847" s="43" t="s">
        <v>304</v>
      </c>
    </row>
    <row r="848" spans="2:65" s="12" customFormat="1" x14ac:dyDescent="0.2">
      <c r="B848" s="160"/>
      <c r="D848" s="161" t="s">
        <v>327</v>
      </c>
      <c r="E848" s="43" t="s">
        <v>1</v>
      </c>
      <c r="F848" s="162" t="s">
        <v>1214</v>
      </c>
      <c r="H848" s="163">
        <v>0.49299999999999999</v>
      </c>
      <c r="L848" s="160"/>
      <c r="M848" s="164"/>
      <c r="T848" s="165"/>
      <c r="AT848" s="43" t="s">
        <v>327</v>
      </c>
      <c r="AU848" s="43" t="s">
        <v>86</v>
      </c>
      <c r="AV848" s="12" t="s">
        <v>86</v>
      </c>
      <c r="AW848" s="12" t="s">
        <v>33</v>
      </c>
      <c r="AX848" s="12" t="s">
        <v>77</v>
      </c>
      <c r="AY848" s="43" t="s">
        <v>304</v>
      </c>
    </row>
    <row r="849" spans="2:65" s="12" customFormat="1" ht="22.5" x14ac:dyDescent="0.2">
      <c r="B849" s="160"/>
      <c r="D849" s="161" t="s">
        <v>327</v>
      </c>
      <c r="E849" s="43" t="s">
        <v>1</v>
      </c>
      <c r="F849" s="162" t="s">
        <v>1215</v>
      </c>
      <c r="H849" s="163">
        <v>0.06</v>
      </c>
      <c r="L849" s="160"/>
      <c r="M849" s="164"/>
      <c r="T849" s="165"/>
      <c r="AT849" s="43" t="s">
        <v>327</v>
      </c>
      <c r="AU849" s="43" t="s">
        <v>86</v>
      </c>
      <c r="AV849" s="12" t="s">
        <v>86</v>
      </c>
      <c r="AW849" s="12" t="s">
        <v>33</v>
      </c>
      <c r="AX849" s="12" t="s">
        <v>77</v>
      </c>
      <c r="AY849" s="43" t="s">
        <v>304</v>
      </c>
    </row>
    <row r="850" spans="2:65" s="12" customFormat="1" x14ac:dyDescent="0.2">
      <c r="B850" s="160"/>
      <c r="D850" s="161" t="s">
        <v>327</v>
      </c>
      <c r="E850" s="43" t="s">
        <v>1</v>
      </c>
      <c r="F850" s="162" t="s">
        <v>1216</v>
      </c>
      <c r="H850" s="163">
        <v>1.4999999999999999E-2</v>
      </c>
      <c r="L850" s="160"/>
      <c r="M850" s="164"/>
      <c r="T850" s="165"/>
      <c r="AT850" s="43" t="s">
        <v>327</v>
      </c>
      <c r="AU850" s="43" t="s">
        <v>86</v>
      </c>
      <c r="AV850" s="12" t="s">
        <v>86</v>
      </c>
      <c r="AW850" s="12" t="s">
        <v>33</v>
      </c>
      <c r="AX850" s="12" t="s">
        <v>77</v>
      </c>
      <c r="AY850" s="43" t="s">
        <v>304</v>
      </c>
    </row>
    <row r="851" spans="2:65" s="12" customFormat="1" x14ac:dyDescent="0.2">
      <c r="B851" s="160"/>
      <c r="D851" s="161" t="s">
        <v>327</v>
      </c>
      <c r="E851" s="43" t="s">
        <v>1</v>
      </c>
      <c r="F851" s="162" t="s">
        <v>1217</v>
      </c>
      <c r="H851" s="163">
        <v>8.0000000000000002E-3</v>
      </c>
      <c r="L851" s="160"/>
      <c r="M851" s="164"/>
      <c r="T851" s="165"/>
      <c r="AT851" s="43" t="s">
        <v>327</v>
      </c>
      <c r="AU851" s="43" t="s">
        <v>86</v>
      </c>
      <c r="AV851" s="12" t="s">
        <v>86</v>
      </c>
      <c r="AW851" s="12" t="s">
        <v>33</v>
      </c>
      <c r="AX851" s="12" t="s">
        <v>77</v>
      </c>
      <c r="AY851" s="43" t="s">
        <v>304</v>
      </c>
    </row>
    <row r="852" spans="2:65" s="12" customFormat="1" x14ac:dyDescent="0.2">
      <c r="B852" s="160"/>
      <c r="D852" s="161" t="s">
        <v>327</v>
      </c>
      <c r="E852" s="43" t="s">
        <v>1</v>
      </c>
      <c r="F852" s="162" t="s">
        <v>1218</v>
      </c>
      <c r="H852" s="163">
        <v>8.2000000000000003E-2</v>
      </c>
      <c r="L852" s="160"/>
      <c r="M852" s="164"/>
      <c r="T852" s="165"/>
      <c r="AT852" s="43" t="s">
        <v>327</v>
      </c>
      <c r="AU852" s="43" t="s">
        <v>86</v>
      </c>
      <c r="AV852" s="12" t="s">
        <v>86</v>
      </c>
      <c r="AW852" s="12" t="s">
        <v>33</v>
      </c>
      <c r="AX852" s="12" t="s">
        <v>77</v>
      </c>
      <c r="AY852" s="43" t="s">
        <v>304</v>
      </c>
    </row>
    <row r="853" spans="2:65" s="12" customFormat="1" x14ac:dyDescent="0.2">
      <c r="B853" s="160"/>
      <c r="D853" s="161" t="s">
        <v>327</v>
      </c>
      <c r="E853" s="43" t="s">
        <v>1</v>
      </c>
      <c r="F853" s="162" t="s">
        <v>1219</v>
      </c>
      <c r="H853" s="163">
        <v>3.6999999999999998E-2</v>
      </c>
      <c r="L853" s="160"/>
      <c r="M853" s="164"/>
      <c r="T853" s="165"/>
      <c r="AT853" s="43" t="s">
        <v>327</v>
      </c>
      <c r="AU853" s="43" t="s">
        <v>86</v>
      </c>
      <c r="AV853" s="12" t="s">
        <v>86</v>
      </c>
      <c r="AW853" s="12" t="s">
        <v>33</v>
      </c>
      <c r="AX853" s="12" t="s">
        <v>77</v>
      </c>
      <c r="AY853" s="43" t="s">
        <v>304</v>
      </c>
    </row>
    <row r="854" spans="2:65" s="13" customFormat="1" ht="22.5" x14ac:dyDescent="0.2">
      <c r="B854" s="166"/>
      <c r="D854" s="161" t="s">
        <v>327</v>
      </c>
      <c r="E854" s="44" t="s">
        <v>1</v>
      </c>
      <c r="F854" s="167" t="s">
        <v>1220</v>
      </c>
      <c r="H854" s="168">
        <v>6.6230000000000002</v>
      </c>
      <c r="L854" s="166"/>
      <c r="M854" s="169"/>
      <c r="T854" s="170"/>
      <c r="AT854" s="44" t="s">
        <v>327</v>
      </c>
      <c r="AU854" s="44" t="s">
        <v>86</v>
      </c>
      <c r="AV854" s="13" t="s">
        <v>315</v>
      </c>
      <c r="AW854" s="13" t="s">
        <v>33</v>
      </c>
      <c r="AX854" s="13" t="s">
        <v>8</v>
      </c>
      <c r="AY854" s="44" t="s">
        <v>304</v>
      </c>
    </row>
    <row r="855" spans="2:65" s="1" customFormat="1" ht="16.5" customHeight="1" x14ac:dyDescent="0.2">
      <c r="B855" s="24"/>
      <c r="C855" s="150" t="s">
        <v>1221</v>
      </c>
      <c r="D855" s="150" t="s">
        <v>306</v>
      </c>
      <c r="E855" s="151" t="s">
        <v>1222</v>
      </c>
      <c r="F855" s="152" t="s">
        <v>1223</v>
      </c>
      <c r="G855" s="153" t="s">
        <v>325</v>
      </c>
      <c r="H855" s="154">
        <v>321.73700000000002</v>
      </c>
      <c r="I855" s="40"/>
      <c r="J855" s="155">
        <f>ROUND(I855*H855,0)</f>
        <v>0</v>
      </c>
      <c r="K855" s="152" t="s">
        <v>1</v>
      </c>
      <c r="L855" s="24"/>
      <c r="M855" s="156" t="s">
        <v>1</v>
      </c>
      <c r="N855" s="157" t="s">
        <v>42</v>
      </c>
      <c r="P855" s="158">
        <f>O855*H855</f>
        <v>0</v>
      </c>
      <c r="Q855" s="158">
        <v>3.3E-4</v>
      </c>
      <c r="R855" s="158">
        <f>Q855*H855</f>
        <v>0.10617321</v>
      </c>
      <c r="S855" s="158">
        <v>0</v>
      </c>
      <c r="T855" s="159">
        <f>S855*H855</f>
        <v>0</v>
      </c>
      <c r="AR855" s="41" t="s">
        <v>108</v>
      </c>
      <c r="AT855" s="41" t="s">
        <v>306</v>
      </c>
      <c r="AU855" s="41" t="s">
        <v>86</v>
      </c>
      <c r="AY855" s="17" t="s">
        <v>304</v>
      </c>
      <c r="BE855" s="42">
        <f>IF(N855="základní",J855,0)</f>
        <v>0</v>
      </c>
      <c r="BF855" s="42">
        <f>IF(N855="snížená",J855,0)</f>
        <v>0</v>
      </c>
      <c r="BG855" s="42">
        <f>IF(N855="zákl. přenesená",J855,0)</f>
        <v>0</v>
      </c>
      <c r="BH855" s="42">
        <f>IF(N855="sníž. přenesená",J855,0)</f>
        <v>0</v>
      </c>
      <c r="BI855" s="42">
        <f>IF(N855="nulová",J855,0)</f>
        <v>0</v>
      </c>
      <c r="BJ855" s="17" t="s">
        <v>8</v>
      </c>
      <c r="BK855" s="42">
        <f>ROUND(I855*H855,0)</f>
        <v>0</v>
      </c>
      <c r="BL855" s="17" t="s">
        <v>108</v>
      </c>
      <c r="BM855" s="41" t="s">
        <v>1224</v>
      </c>
    </row>
    <row r="856" spans="2:65" s="12" customFormat="1" x14ac:dyDescent="0.2">
      <c r="B856" s="160"/>
      <c r="D856" s="161" t="s">
        <v>327</v>
      </c>
      <c r="E856" s="43" t="s">
        <v>1</v>
      </c>
      <c r="F856" s="162" t="s">
        <v>166</v>
      </c>
      <c r="H856" s="163">
        <v>321.73700000000002</v>
      </c>
      <c r="L856" s="160"/>
      <c r="M856" s="164"/>
      <c r="T856" s="165"/>
      <c r="AT856" s="43" t="s">
        <v>327</v>
      </c>
      <c r="AU856" s="43" t="s">
        <v>86</v>
      </c>
      <c r="AV856" s="12" t="s">
        <v>86</v>
      </c>
      <c r="AW856" s="12" t="s">
        <v>33</v>
      </c>
      <c r="AX856" s="12" t="s">
        <v>8</v>
      </c>
      <c r="AY856" s="43" t="s">
        <v>304</v>
      </c>
    </row>
    <row r="857" spans="2:65" s="1" customFormat="1" ht="24.2" customHeight="1" x14ac:dyDescent="0.2">
      <c r="B857" s="24"/>
      <c r="C857" s="150" t="s">
        <v>1225</v>
      </c>
      <c r="D857" s="150" t="s">
        <v>306</v>
      </c>
      <c r="E857" s="151" t="s">
        <v>1226</v>
      </c>
      <c r="F857" s="152" t="s">
        <v>1227</v>
      </c>
      <c r="G857" s="153" t="s">
        <v>325</v>
      </c>
      <c r="H857" s="154">
        <v>321.73700000000002</v>
      </c>
      <c r="I857" s="40"/>
      <c r="J857" s="155">
        <f>ROUND(I857*H857,0)</f>
        <v>0</v>
      </c>
      <c r="K857" s="152" t="s">
        <v>1</v>
      </c>
      <c r="L857" s="24"/>
      <c r="M857" s="156" t="s">
        <v>1</v>
      </c>
      <c r="N857" s="157" t="s">
        <v>42</v>
      </c>
      <c r="P857" s="158">
        <f>O857*H857</f>
        <v>0</v>
      </c>
      <c r="Q857" s="158">
        <v>9.7900000000000001E-2</v>
      </c>
      <c r="R857" s="158">
        <f>Q857*H857</f>
        <v>31.498052300000001</v>
      </c>
      <c r="S857" s="158">
        <v>0</v>
      </c>
      <c r="T857" s="159">
        <f>S857*H857</f>
        <v>0</v>
      </c>
      <c r="AR857" s="41" t="s">
        <v>108</v>
      </c>
      <c r="AT857" s="41" t="s">
        <v>306</v>
      </c>
      <c r="AU857" s="41" t="s">
        <v>86</v>
      </c>
      <c r="AY857" s="17" t="s">
        <v>304</v>
      </c>
      <c r="BE857" s="42">
        <f>IF(N857="základní",J857,0)</f>
        <v>0</v>
      </c>
      <c r="BF857" s="42">
        <f>IF(N857="snížená",J857,0)</f>
        <v>0</v>
      </c>
      <c r="BG857" s="42">
        <f>IF(N857="zákl. přenesená",J857,0)</f>
        <v>0</v>
      </c>
      <c r="BH857" s="42">
        <f>IF(N857="sníž. přenesená",J857,0)</f>
        <v>0</v>
      </c>
      <c r="BI857" s="42">
        <f>IF(N857="nulová",J857,0)</f>
        <v>0</v>
      </c>
      <c r="BJ857" s="17" t="s">
        <v>8</v>
      </c>
      <c r="BK857" s="42">
        <f>ROUND(I857*H857,0)</f>
        <v>0</v>
      </c>
      <c r="BL857" s="17" t="s">
        <v>108</v>
      </c>
      <c r="BM857" s="41" t="s">
        <v>1228</v>
      </c>
    </row>
    <row r="858" spans="2:65" s="12" customFormat="1" x14ac:dyDescent="0.2">
      <c r="B858" s="160"/>
      <c r="D858" s="161" t="s">
        <v>327</v>
      </c>
      <c r="E858" s="43" t="s">
        <v>1</v>
      </c>
      <c r="F858" s="162" t="s">
        <v>1229</v>
      </c>
      <c r="H858" s="163">
        <v>229.928</v>
      </c>
      <c r="L858" s="160"/>
      <c r="M858" s="164"/>
      <c r="T858" s="165"/>
      <c r="AT858" s="43" t="s">
        <v>327</v>
      </c>
      <c r="AU858" s="43" t="s">
        <v>86</v>
      </c>
      <c r="AV858" s="12" t="s">
        <v>86</v>
      </c>
      <c r="AW858" s="12" t="s">
        <v>33</v>
      </c>
      <c r="AX858" s="12" t="s">
        <v>77</v>
      </c>
      <c r="AY858" s="43" t="s">
        <v>304</v>
      </c>
    </row>
    <row r="859" spans="2:65" s="12" customFormat="1" x14ac:dyDescent="0.2">
      <c r="B859" s="160"/>
      <c r="D859" s="161" t="s">
        <v>327</v>
      </c>
      <c r="E859" s="43" t="s">
        <v>1</v>
      </c>
      <c r="F859" s="162" t="s">
        <v>1230</v>
      </c>
      <c r="H859" s="163">
        <v>66.093999999999994</v>
      </c>
      <c r="L859" s="160"/>
      <c r="M859" s="164"/>
      <c r="T859" s="165"/>
      <c r="AT859" s="43" t="s">
        <v>327</v>
      </c>
      <c r="AU859" s="43" t="s">
        <v>86</v>
      </c>
      <c r="AV859" s="12" t="s">
        <v>86</v>
      </c>
      <c r="AW859" s="12" t="s">
        <v>33</v>
      </c>
      <c r="AX859" s="12" t="s">
        <v>77</v>
      </c>
      <c r="AY859" s="43" t="s">
        <v>304</v>
      </c>
    </row>
    <row r="860" spans="2:65" s="12" customFormat="1" ht="22.5" x14ac:dyDescent="0.2">
      <c r="B860" s="160"/>
      <c r="D860" s="161" t="s">
        <v>327</v>
      </c>
      <c r="E860" s="43" t="s">
        <v>1</v>
      </c>
      <c r="F860" s="162" t="s">
        <v>1136</v>
      </c>
      <c r="H860" s="163">
        <v>43.747</v>
      </c>
      <c r="L860" s="160"/>
      <c r="M860" s="164"/>
      <c r="T860" s="165"/>
      <c r="AT860" s="43" t="s">
        <v>327</v>
      </c>
      <c r="AU860" s="43" t="s">
        <v>86</v>
      </c>
      <c r="AV860" s="12" t="s">
        <v>86</v>
      </c>
      <c r="AW860" s="12" t="s">
        <v>33</v>
      </c>
      <c r="AX860" s="12" t="s">
        <v>77</v>
      </c>
      <c r="AY860" s="43" t="s">
        <v>304</v>
      </c>
    </row>
    <row r="861" spans="2:65" s="12" customFormat="1" x14ac:dyDescent="0.2">
      <c r="B861" s="160"/>
      <c r="D861" s="161" t="s">
        <v>327</v>
      </c>
      <c r="E861" s="43" t="s">
        <v>1</v>
      </c>
      <c r="F861" s="162" t="s">
        <v>1231</v>
      </c>
      <c r="H861" s="163">
        <v>-18.032</v>
      </c>
      <c r="L861" s="160"/>
      <c r="M861" s="164"/>
      <c r="T861" s="165"/>
      <c r="AT861" s="43" t="s">
        <v>327</v>
      </c>
      <c r="AU861" s="43" t="s">
        <v>86</v>
      </c>
      <c r="AV861" s="12" t="s">
        <v>86</v>
      </c>
      <c r="AW861" s="12" t="s">
        <v>33</v>
      </c>
      <c r="AX861" s="12" t="s">
        <v>77</v>
      </c>
      <c r="AY861" s="43" t="s">
        <v>304</v>
      </c>
    </row>
    <row r="862" spans="2:65" s="13" customFormat="1" x14ac:dyDescent="0.2">
      <c r="B862" s="166"/>
      <c r="D862" s="161" t="s">
        <v>327</v>
      </c>
      <c r="E862" s="44" t="s">
        <v>166</v>
      </c>
      <c r="F862" s="167" t="s">
        <v>1137</v>
      </c>
      <c r="H862" s="168">
        <v>321.73700000000002</v>
      </c>
      <c r="L862" s="166"/>
      <c r="M862" s="169"/>
      <c r="T862" s="170"/>
      <c r="AT862" s="44" t="s">
        <v>327</v>
      </c>
      <c r="AU862" s="44" t="s">
        <v>86</v>
      </c>
      <c r="AV862" s="13" t="s">
        <v>315</v>
      </c>
      <c r="AW862" s="13" t="s">
        <v>33</v>
      </c>
      <c r="AX862" s="13" t="s">
        <v>8</v>
      </c>
      <c r="AY862" s="44" t="s">
        <v>304</v>
      </c>
    </row>
    <row r="863" spans="2:65" s="1" customFormat="1" ht="33" customHeight="1" x14ac:dyDescent="0.2">
      <c r="B863" s="24"/>
      <c r="C863" s="150" t="s">
        <v>1232</v>
      </c>
      <c r="D863" s="150" t="s">
        <v>306</v>
      </c>
      <c r="E863" s="151" t="s">
        <v>1233</v>
      </c>
      <c r="F863" s="152" t="s">
        <v>1234</v>
      </c>
      <c r="G863" s="153" t="s">
        <v>346</v>
      </c>
      <c r="H863" s="154">
        <v>254.07499999999999</v>
      </c>
      <c r="I863" s="40"/>
      <c r="J863" s="155">
        <f>ROUND(I863*H863,0)</f>
        <v>0</v>
      </c>
      <c r="K863" s="152" t="s">
        <v>310</v>
      </c>
      <c r="L863" s="24"/>
      <c r="M863" s="156" t="s">
        <v>1</v>
      </c>
      <c r="N863" s="157" t="s">
        <v>42</v>
      </c>
      <c r="P863" s="158">
        <f>O863*H863</f>
        <v>0</v>
      </c>
      <c r="Q863" s="158">
        <v>2.0999999999999999E-5</v>
      </c>
      <c r="R863" s="158">
        <f>Q863*H863</f>
        <v>5.3355749999999995E-3</v>
      </c>
      <c r="S863" s="158">
        <v>0</v>
      </c>
      <c r="T863" s="159">
        <f>S863*H863</f>
        <v>0</v>
      </c>
      <c r="AR863" s="41" t="s">
        <v>108</v>
      </c>
      <c r="AT863" s="41" t="s">
        <v>306</v>
      </c>
      <c r="AU863" s="41" t="s">
        <v>86</v>
      </c>
      <c r="AY863" s="17" t="s">
        <v>304</v>
      </c>
      <c r="BE863" s="42">
        <f>IF(N863="základní",J863,0)</f>
        <v>0</v>
      </c>
      <c r="BF863" s="42">
        <f>IF(N863="snížená",J863,0)</f>
        <v>0</v>
      </c>
      <c r="BG863" s="42">
        <f>IF(N863="zákl. přenesená",J863,0)</f>
        <v>0</v>
      </c>
      <c r="BH863" s="42">
        <f>IF(N863="sníž. přenesená",J863,0)</f>
        <v>0</v>
      </c>
      <c r="BI863" s="42">
        <f>IF(N863="nulová",J863,0)</f>
        <v>0</v>
      </c>
      <c r="BJ863" s="17" t="s">
        <v>8</v>
      </c>
      <c r="BK863" s="42">
        <f>ROUND(I863*H863,0)</f>
        <v>0</v>
      </c>
      <c r="BL863" s="17" t="s">
        <v>108</v>
      </c>
      <c r="BM863" s="41" t="s">
        <v>1235</v>
      </c>
    </row>
    <row r="864" spans="2:65" s="12" customFormat="1" ht="22.5" x14ac:dyDescent="0.2">
      <c r="B864" s="160"/>
      <c r="D864" s="161" t="s">
        <v>327</v>
      </c>
      <c r="E864" s="43" t="s">
        <v>1</v>
      </c>
      <c r="F864" s="162" t="s">
        <v>1236</v>
      </c>
      <c r="H864" s="163">
        <v>156.44499999999999</v>
      </c>
      <c r="L864" s="160"/>
      <c r="M864" s="164"/>
      <c r="T864" s="165"/>
      <c r="AT864" s="43" t="s">
        <v>327</v>
      </c>
      <c r="AU864" s="43" t="s">
        <v>86</v>
      </c>
      <c r="AV864" s="12" t="s">
        <v>86</v>
      </c>
      <c r="AW864" s="12" t="s">
        <v>33</v>
      </c>
      <c r="AX864" s="12" t="s">
        <v>77</v>
      </c>
      <c r="AY864" s="43" t="s">
        <v>304</v>
      </c>
    </row>
    <row r="865" spans="2:65" s="12" customFormat="1" ht="22.5" x14ac:dyDescent="0.2">
      <c r="B865" s="160"/>
      <c r="D865" s="161" t="s">
        <v>327</v>
      </c>
      <c r="E865" s="43" t="s">
        <v>1</v>
      </c>
      <c r="F865" s="162" t="s">
        <v>1237</v>
      </c>
      <c r="H865" s="163">
        <v>36.5</v>
      </c>
      <c r="L865" s="160"/>
      <c r="M865" s="164"/>
      <c r="T865" s="165"/>
      <c r="AT865" s="43" t="s">
        <v>327</v>
      </c>
      <c r="AU865" s="43" t="s">
        <v>86</v>
      </c>
      <c r="AV865" s="12" t="s">
        <v>86</v>
      </c>
      <c r="AW865" s="12" t="s">
        <v>33</v>
      </c>
      <c r="AX865" s="12" t="s">
        <v>77</v>
      </c>
      <c r="AY865" s="43" t="s">
        <v>304</v>
      </c>
    </row>
    <row r="866" spans="2:65" s="12" customFormat="1" x14ac:dyDescent="0.2">
      <c r="B866" s="160"/>
      <c r="D866" s="161" t="s">
        <v>327</v>
      </c>
      <c r="E866" s="43" t="s">
        <v>1</v>
      </c>
      <c r="F866" s="162" t="s">
        <v>1238</v>
      </c>
      <c r="H866" s="163">
        <v>19.62</v>
      </c>
      <c r="L866" s="160"/>
      <c r="M866" s="164"/>
      <c r="T866" s="165"/>
      <c r="AT866" s="43" t="s">
        <v>327</v>
      </c>
      <c r="AU866" s="43" t="s">
        <v>86</v>
      </c>
      <c r="AV866" s="12" t="s">
        <v>86</v>
      </c>
      <c r="AW866" s="12" t="s">
        <v>33</v>
      </c>
      <c r="AX866" s="12" t="s">
        <v>77</v>
      </c>
      <c r="AY866" s="43" t="s">
        <v>304</v>
      </c>
    </row>
    <row r="867" spans="2:65" s="12" customFormat="1" x14ac:dyDescent="0.2">
      <c r="B867" s="160"/>
      <c r="D867" s="161" t="s">
        <v>327</v>
      </c>
      <c r="E867" s="43" t="s">
        <v>1</v>
      </c>
      <c r="F867" s="162" t="s">
        <v>1239</v>
      </c>
      <c r="H867" s="163">
        <v>11.04</v>
      </c>
      <c r="L867" s="160"/>
      <c r="M867" s="164"/>
      <c r="T867" s="165"/>
      <c r="AT867" s="43" t="s">
        <v>327</v>
      </c>
      <c r="AU867" s="43" t="s">
        <v>86</v>
      </c>
      <c r="AV867" s="12" t="s">
        <v>86</v>
      </c>
      <c r="AW867" s="12" t="s">
        <v>33</v>
      </c>
      <c r="AX867" s="12" t="s">
        <v>77</v>
      </c>
      <c r="AY867" s="43" t="s">
        <v>304</v>
      </c>
    </row>
    <row r="868" spans="2:65" s="12" customFormat="1" x14ac:dyDescent="0.2">
      <c r="B868" s="160"/>
      <c r="D868" s="161" t="s">
        <v>327</v>
      </c>
      <c r="E868" s="43" t="s">
        <v>1</v>
      </c>
      <c r="F868" s="162" t="s">
        <v>1240</v>
      </c>
      <c r="H868" s="163">
        <v>18.13</v>
      </c>
      <c r="L868" s="160"/>
      <c r="M868" s="164"/>
      <c r="T868" s="165"/>
      <c r="AT868" s="43" t="s">
        <v>327</v>
      </c>
      <c r="AU868" s="43" t="s">
        <v>86</v>
      </c>
      <c r="AV868" s="12" t="s">
        <v>86</v>
      </c>
      <c r="AW868" s="12" t="s">
        <v>33</v>
      </c>
      <c r="AX868" s="12" t="s">
        <v>77</v>
      </c>
      <c r="AY868" s="43" t="s">
        <v>304</v>
      </c>
    </row>
    <row r="869" spans="2:65" s="12" customFormat="1" x14ac:dyDescent="0.2">
      <c r="B869" s="160"/>
      <c r="D869" s="161" t="s">
        <v>327</v>
      </c>
      <c r="E869" s="43" t="s">
        <v>1</v>
      </c>
      <c r="F869" s="162" t="s">
        <v>1241</v>
      </c>
      <c r="H869" s="163">
        <v>12.34</v>
      </c>
      <c r="L869" s="160"/>
      <c r="M869" s="164"/>
      <c r="T869" s="165"/>
      <c r="AT869" s="43" t="s">
        <v>327</v>
      </c>
      <c r="AU869" s="43" t="s">
        <v>86</v>
      </c>
      <c r="AV869" s="12" t="s">
        <v>86</v>
      </c>
      <c r="AW869" s="12" t="s">
        <v>33</v>
      </c>
      <c r="AX869" s="12" t="s">
        <v>77</v>
      </c>
      <c r="AY869" s="43" t="s">
        <v>304</v>
      </c>
    </row>
    <row r="870" spans="2:65" s="13" customFormat="1" x14ac:dyDescent="0.2">
      <c r="B870" s="166"/>
      <c r="D870" s="161" t="s">
        <v>327</v>
      </c>
      <c r="E870" s="44" t="s">
        <v>1</v>
      </c>
      <c r="F870" s="167" t="s">
        <v>335</v>
      </c>
      <c r="H870" s="168">
        <v>254.07499999999999</v>
      </c>
      <c r="L870" s="166"/>
      <c r="M870" s="169"/>
      <c r="T870" s="170"/>
      <c r="AT870" s="44" t="s">
        <v>327</v>
      </c>
      <c r="AU870" s="44" t="s">
        <v>86</v>
      </c>
      <c r="AV870" s="13" t="s">
        <v>315</v>
      </c>
      <c r="AW870" s="13" t="s">
        <v>33</v>
      </c>
      <c r="AX870" s="13" t="s">
        <v>8</v>
      </c>
      <c r="AY870" s="44" t="s">
        <v>304</v>
      </c>
    </row>
    <row r="871" spans="2:65" s="1" customFormat="1" ht="24.2" customHeight="1" x14ac:dyDescent="0.2">
      <c r="B871" s="24"/>
      <c r="C871" s="150" t="s">
        <v>1242</v>
      </c>
      <c r="D871" s="150" t="s">
        <v>306</v>
      </c>
      <c r="E871" s="151" t="s">
        <v>1243</v>
      </c>
      <c r="F871" s="152" t="s">
        <v>1244</v>
      </c>
      <c r="G871" s="153" t="s">
        <v>346</v>
      </c>
      <c r="H871" s="154">
        <v>132.69499999999999</v>
      </c>
      <c r="I871" s="40"/>
      <c r="J871" s="155">
        <f>ROUND(I871*H871,0)</f>
        <v>0</v>
      </c>
      <c r="K871" s="152" t="s">
        <v>310</v>
      </c>
      <c r="L871" s="24"/>
      <c r="M871" s="156" t="s">
        <v>1</v>
      </c>
      <c r="N871" s="157" t="s">
        <v>42</v>
      </c>
      <c r="P871" s="158">
        <f>O871*H871</f>
        <v>0</v>
      </c>
      <c r="Q871" s="158">
        <v>2.33E-4</v>
      </c>
      <c r="R871" s="158">
        <f>Q871*H871</f>
        <v>3.0917934999999997E-2</v>
      </c>
      <c r="S871" s="158">
        <v>0</v>
      </c>
      <c r="T871" s="159">
        <f>S871*H871</f>
        <v>0</v>
      </c>
      <c r="AR871" s="41" t="s">
        <v>108</v>
      </c>
      <c r="AT871" s="41" t="s">
        <v>306</v>
      </c>
      <c r="AU871" s="41" t="s">
        <v>86</v>
      </c>
      <c r="AY871" s="17" t="s">
        <v>304</v>
      </c>
      <c r="BE871" s="42">
        <f>IF(N871="základní",J871,0)</f>
        <v>0</v>
      </c>
      <c r="BF871" s="42">
        <f>IF(N871="snížená",J871,0)</f>
        <v>0</v>
      </c>
      <c r="BG871" s="42">
        <f>IF(N871="zákl. přenesená",J871,0)</f>
        <v>0</v>
      </c>
      <c r="BH871" s="42">
        <f>IF(N871="sníž. přenesená",J871,0)</f>
        <v>0</v>
      </c>
      <c r="BI871" s="42">
        <f>IF(N871="nulová",J871,0)</f>
        <v>0</v>
      </c>
      <c r="BJ871" s="17" t="s">
        <v>8</v>
      </c>
      <c r="BK871" s="42">
        <f>ROUND(I871*H871,0)</f>
        <v>0</v>
      </c>
      <c r="BL871" s="17" t="s">
        <v>108</v>
      </c>
      <c r="BM871" s="41" t="s">
        <v>1245</v>
      </c>
    </row>
    <row r="872" spans="2:65" s="12" customFormat="1" x14ac:dyDescent="0.2">
      <c r="B872" s="160"/>
      <c r="D872" s="161" t="s">
        <v>327</v>
      </c>
      <c r="E872" s="43" t="s">
        <v>1</v>
      </c>
      <c r="F872" s="162" t="s">
        <v>1246</v>
      </c>
      <c r="H872" s="163">
        <v>127.63500000000001</v>
      </c>
      <c r="L872" s="160"/>
      <c r="M872" s="164"/>
      <c r="T872" s="165"/>
      <c r="AT872" s="43" t="s">
        <v>327</v>
      </c>
      <c r="AU872" s="43" t="s">
        <v>86</v>
      </c>
      <c r="AV872" s="12" t="s">
        <v>86</v>
      </c>
      <c r="AW872" s="12" t="s">
        <v>33</v>
      </c>
      <c r="AX872" s="12" t="s">
        <v>77</v>
      </c>
      <c r="AY872" s="43" t="s">
        <v>304</v>
      </c>
    </row>
    <row r="873" spans="2:65" s="12" customFormat="1" x14ac:dyDescent="0.2">
      <c r="B873" s="160"/>
      <c r="D873" s="161" t="s">
        <v>327</v>
      </c>
      <c r="E873" s="43" t="s">
        <v>1</v>
      </c>
      <c r="F873" s="162" t="s">
        <v>1247</v>
      </c>
      <c r="H873" s="163">
        <v>5.0599999999999996</v>
      </c>
      <c r="L873" s="160"/>
      <c r="M873" s="164"/>
      <c r="T873" s="165"/>
      <c r="AT873" s="43" t="s">
        <v>327</v>
      </c>
      <c r="AU873" s="43" t="s">
        <v>86</v>
      </c>
      <c r="AV873" s="12" t="s">
        <v>86</v>
      </c>
      <c r="AW873" s="12" t="s">
        <v>33</v>
      </c>
      <c r="AX873" s="12" t="s">
        <v>77</v>
      </c>
      <c r="AY873" s="43" t="s">
        <v>304</v>
      </c>
    </row>
    <row r="874" spans="2:65" s="13" customFormat="1" x14ac:dyDescent="0.2">
      <c r="B874" s="166"/>
      <c r="D874" s="161" t="s">
        <v>327</v>
      </c>
      <c r="E874" s="44" t="s">
        <v>1</v>
      </c>
      <c r="F874" s="167" t="s">
        <v>1248</v>
      </c>
      <c r="H874" s="168">
        <v>132.69499999999999</v>
      </c>
      <c r="L874" s="166"/>
      <c r="M874" s="169"/>
      <c r="T874" s="170"/>
      <c r="AT874" s="44" t="s">
        <v>327</v>
      </c>
      <c r="AU874" s="44" t="s">
        <v>86</v>
      </c>
      <c r="AV874" s="13" t="s">
        <v>315</v>
      </c>
      <c r="AW874" s="13" t="s">
        <v>33</v>
      </c>
      <c r="AX874" s="13" t="s">
        <v>8</v>
      </c>
      <c r="AY874" s="44" t="s">
        <v>304</v>
      </c>
    </row>
    <row r="875" spans="2:65" s="1" customFormat="1" ht="24.2" customHeight="1" x14ac:dyDescent="0.2">
      <c r="B875" s="24"/>
      <c r="C875" s="150" t="s">
        <v>1249</v>
      </c>
      <c r="D875" s="150" t="s">
        <v>306</v>
      </c>
      <c r="E875" s="151" t="s">
        <v>1250</v>
      </c>
      <c r="F875" s="152" t="s">
        <v>1251</v>
      </c>
      <c r="G875" s="153" t="s">
        <v>346</v>
      </c>
      <c r="H875" s="154">
        <v>132.69499999999999</v>
      </c>
      <c r="I875" s="40"/>
      <c r="J875" s="155">
        <f>ROUND(I875*H875,0)</f>
        <v>0</v>
      </c>
      <c r="K875" s="152" t="s">
        <v>310</v>
      </c>
      <c r="L875" s="24"/>
      <c r="M875" s="156" t="s">
        <v>1</v>
      </c>
      <c r="N875" s="157" t="s">
        <v>42</v>
      </c>
      <c r="P875" s="158">
        <f>O875*H875</f>
        <v>0</v>
      </c>
      <c r="Q875" s="158">
        <v>6.2099999999999998E-6</v>
      </c>
      <c r="R875" s="158">
        <f>Q875*H875</f>
        <v>8.2403594999999998E-4</v>
      </c>
      <c r="S875" s="158">
        <v>0</v>
      </c>
      <c r="T875" s="159">
        <f>S875*H875</f>
        <v>0</v>
      </c>
      <c r="AR875" s="41" t="s">
        <v>108</v>
      </c>
      <c r="AT875" s="41" t="s">
        <v>306</v>
      </c>
      <c r="AU875" s="41" t="s">
        <v>86</v>
      </c>
      <c r="AY875" s="17" t="s">
        <v>304</v>
      </c>
      <c r="BE875" s="42">
        <f>IF(N875="základní",J875,0)</f>
        <v>0</v>
      </c>
      <c r="BF875" s="42">
        <f>IF(N875="snížená",J875,0)</f>
        <v>0</v>
      </c>
      <c r="BG875" s="42">
        <f>IF(N875="zákl. přenesená",J875,0)</f>
        <v>0</v>
      </c>
      <c r="BH875" s="42">
        <f>IF(N875="sníž. přenesená",J875,0)</f>
        <v>0</v>
      </c>
      <c r="BI875" s="42">
        <f>IF(N875="nulová",J875,0)</f>
        <v>0</v>
      </c>
      <c r="BJ875" s="17" t="s">
        <v>8</v>
      </c>
      <c r="BK875" s="42">
        <f>ROUND(I875*H875,0)</f>
        <v>0</v>
      </c>
      <c r="BL875" s="17" t="s">
        <v>108</v>
      </c>
      <c r="BM875" s="41" t="s">
        <v>1252</v>
      </c>
    </row>
    <row r="876" spans="2:65" s="12" customFormat="1" x14ac:dyDescent="0.2">
      <c r="B876" s="160"/>
      <c r="D876" s="161" t="s">
        <v>327</v>
      </c>
      <c r="E876" s="43" t="s">
        <v>1</v>
      </c>
      <c r="F876" s="162" t="s">
        <v>1246</v>
      </c>
      <c r="H876" s="163">
        <v>127.63500000000001</v>
      </c>
      <c r="L876" s="160"/>
      <c r="M876" s="164"/>
      <c r="T876" s="165"/>
      <c r="AT876" s="43" t="s">
        <v>327</v>
      </c>
      <c r="AU876" s="43" t="s">
        <v>86</v>
      </c>
      <c r="AV876" s="12" t="s">
        <v>86</v>
      </c>
      <c r="AW876" s="12" t="s">
        <v>33</v>
      </c>
      <c r="AX876" s="12" t="s">
        <v>77</v>
      </c>
      <c r="AY876" s="43" t="s">
        <v>304</v>
      </c>
    </row>
    <row r="877" spans="2:65" s="12" customFormat="1" x14ac:dyDescent="0.2">
      <c r="B877" s="160"/>
      <c r="D877" s="161" t="s">
        <v>327</v>
      </c>
      <c r="E877" s="43" t="s">
        <v>1</v>
      </c>
      <c r="F877" s="162" t="s">
        <v>1247</v>
      </c>
      <c r="H877" s="163">
        <v>5.0599999999999996</v>
      </c>
      <c r="L877" s="160"/>
      <c r="M877" s="164"/>
      <c r="T877" s="165"/>
      <c r="AT877" s="43" t="s">
        <v>327</v>
      </c>
      <c r="AU877" s="43" t="s">
        <v>86</v>
      </c>
      <c r="AV877" s="12" t="s">
        <v>86</v>
      </c>
      <c r="AW877" s="12" t="s">
        <v>33</v>
      </c>
      <c r="AX877" s="12" t="s">
        <v>77</v>
      </c>
      <c r="AY877" s="43" t="s">
        <v>304</v>
      </c>
    </row>
    <row r="878" spans="2:65" s="13" customFormat="1" x14ac:dyDescent="0.2">
      <c r="B878" s="166"/>
      <c r="D878" s="161" t="s">
        <v>327</v>
      </c>
      <c r="E878" s="44" t="s">
        <v>1</v>
      </c>
      <c r="F878" s="167" t="s">
        <v>1253</v>
      </c>
      <c r="H878" s="168">
        <v>132.69499999999999</v>
      </c>
      <c r="L878" s="166"/>
      <c r="M878" s="169"/>
      <c r="T878" s="170"/>
      <c r="AT878" s="44" t="s">
        <v>327</v>
      </c>
      <c r="AU878" s="44" t="s">
        <v>86</v>
      </c>
      <c r="AV878" s="13" t="s">
        <v>315</v>
      </c>
      <c r="AW878" s="13" t="s">
        <v>33</v>
      </c>
      <c r="AX878" s="13" t="s">
        <v>8</v>
      </c>
      <c r="AY878" s="44" t="s">
        <v>304</v>
      </c>
    </row>
    <row r="879" spans="2:65" s="1" customFormat="1" ht="21.75" customHeight="1" x14ac:dyDescent="0.2">
      <c r="B879" s="24"/>
      <c r="C879" s="150" t="s">
        <v>1254</v>
      </c>
      <c r="D879" s="150" t="s">
        <v>306</v>
      </c>
      <c r="E879" s="151" t="s">
        <v>1255</v>
      </c>
      <c r="F879" s="152" t="s">
        <v>1256</v>
      </c>
      <c r="G879" s="153" t="s">
        <v>309</v>
      </c>
      <c r="H879" s="154">
        <v>10</v>
      </c>
      <c r="I879" s="40"/>
      <c r="J879" s="155">
        <f>ROUND(I879*H879,0)</f>
        <v>0</v>
      </c>
      <c r="K879" s="152" t="s">
        <v>310</v>
      </c>
      <c r="L879" s="24"/>
      <c r="M879" s="156" t="s">
        <v>1</v>
      </c>
      <c r="N879" s="157" t="s">
        <v>42</v>
      </c>
      <c r="P879" s="158">
        <f>O879*H879</f>
        <v>0</v>
      </c>
      <c r="Q879" s="158">
        <v>4.684E-2</v>
      </c>
      <c r="R879" s="158">
        <f>Q879*H879</f>
        <v>0.46839999999999998</v>
      </c>
      <c r="S879" s="158">
        <v>0</v>
      </c>
      <c r="T879" s="159">
        <f>S879*H879</f>
        <v>0</v>
      </c>
      <c r="AR879" s="41" t="s">
        <v>108</v>
      </c>
      <c r="AT879" s="41" t="s">
        <v>306</v>
      </c>
      <c r="AU879" s="41" t="s">
        <v>86</v>
      </c>
      <c r="AY879" s="17" t="s">
        <v>304</v>
      </c>
      <c r="BE879" s="42">
        <f>IF(N879="základní",J879,0)</f>
        <v>0</v>
      </c>
      <c r="BF879" s="42">
        <f>IF(N879="snížená",J879,0)</f>
        <v>0</v>
      </c>
      <c r="BG879" s="42">
        <f>IF(N879="zákl. přenesená",J879,0)</f>
        <v>0</v>
      </c>
      <c r="BH879" s="42">
        <f>IF(N879="sníž. přenesená",J879,0)</f>
        <v>0</v>
      </c>
      <c r="BI879" s="42">
        <f>IF(N879="nulová",J879,0)</f>
        <v>0</v>
      </c>
      <c r="BJ879" s="17" t="s">
        <v>8</v>
      </c>
      <c r="BK879" s="42">
        <f>ROUND(I879*H879,0)</f>
        <v>0</v>
      </c>
      <c r="BL879" s="17" t="s">
        <v>108</v>
      </c>
      <c r="BM879" s="41" t="s">
        <v>1257</v>
      </c>
    </row>
    <row r="880" spans="2:65" s="12" customFormat="1" x14ac:dyDescent="0.2">
      <c r="B880" s="160"/>
      <c r="D880" s="161" t="s">
        <v>327</v>
      </c>
      <c r="E880" s="43" t="s">
        <v>1</v>
      </c>
      <c r="F880" s="162" t="s">
        <v>1258</v>
      </c>
      <c r="H880" s="163">
        <v>2</v>
      </c>
      <c r="L880" s="160"/>
      <c r="M880" s="164"/>
      <c r="T880" s="165"/>
      <c r="AT880" s="43" t="s">
        <v>327</v>
      </c>
      <c r="AU880" s="43" t="s">
        <v>86</v>
      </c>
      <c r="AV880" s="12" t="s">
        <v>86</v>
      </c>
      <c r="AW880" s="12" t="s">
        <v>33</v>
      </c>
      <c r="AX880" s="12" t="s">
        <v>77</v>
      </c>
      <c r="AY880" s="43" t="s">
        <v>304</v>
      </c>
    </row>
    <row r="881" spans="2:65" s="12" customFormat="1" x14ac:dyDescent="0.2">
      <c r="B881" s="160"/>
      <c r="D881" s="161" t="s">
        <v>327</v>
      </c>
      <c r="E881" s="43" t="s">
        <v>1</v>
      </c>
      <c r="F881" s="162" t="s">
        <v>1259</v>
      </c>
      <c r="H881" s="163">
        <v>4</v>
      </c>
      <c r="L881" s="160"/>
      <c r="M881" s="164"/>
      <c r="T881" s="165"/>
      <c r="AT881" s="43" t="s">
        <v>327</v>
      </c>
      <c r="AU881" s="43" t="s">
        <v>86</v>
      </c>
      <c r="AV881" s="12" t="s">
        <v>86</v>
      </c>
      <c r="AW881" s="12" t="s">
        <v>33</v>
      </c>
      <c r="AX881" s="12" t="s">
        <v>77</v>
      </c>
      <c r="AY881" s="43" t="s">
        <v>304</v>
      </c>
    </row>
    <row r="882" spans="2:65" s="12" customFormat="1" x14ac:dyDescent="0.2">
      <c r="B882" s="160"/>
      <c r="D882" s="161" t="s">
        <v>327</v>
      </c>
      <c r="E882" s="43" t="s">
        <v>1</v>
      </c>
      <c r="F882" s="162" t="s">
        <v>1260</v>
      </c>
      <c r="H882" s="163">
        <v>2</v>
      </c>
      <c r="L882" s="160"/>
      <c r="M882" s="164"/>
      <c r="T882" s="165"/>
      <c r="AT882" s="43" t="s">
        <v>327</v>
      </c>
      <c r="AU882" s="43" t="s">
        <v>86</v>
      </c>
      <c r="AV882" s="12" t="s">
        <v>86</v>
      </c>
      <c r="AW882" s="12" t="s">
        <v>33</v>
      </c>
      <c r="AX882" s="12" t="s">
        <v>77</v>
      </c>
      <c r="AY882" s="43" t="s">
        <v>304</v>
      </c>
    </row>
    <row r="883" spans="2:65" s="12" customFormat="1" x14ac:dyDescent="0.2">
      <c r="B883" s="160"/>
      <c r="D883" s="161" t="s">
        <v>327</v>
      </c>
      <c r="E883" s="43" t="s">
        <v>1</v>
      </c>
      <c r="F883" s="162" t="s">
        <v>1261</v>
      </c>
      <c r="H883" s="163">
        <v>2</v>
      </c>
      <c r="L883" s="160"/>
      <c r="M883" s="164"/>
      <c r="T883" s="165"/>
      <c r="AT883" s="43" t="s">
        <v>327</v>
      </c>
      <c r="AU883" s="43" t="s">
        <v>86</v>
      </c>
      <c r="AV883" s="12" t="s">
        <v>86</v>
      </c>
      <c r="AW883" s="12" t="s">
        <v>33</v>
      </c>
      <c r="AX883" s="12" t="s">
        <v>77</v>
      </c>
      <c r="AY883" s="43" t="s">
        <v>304</v>
      </c>
    </row>
    <row r="884" spans="2:65" s="13" customFormat="1" x14ac:dyDescent="0.2">
      <c r="B884" s="166"/>
      <c r="D884" s="161" t="s">
        <v>327</v>
      </c>
      <c r="E884" s="44" t="s">
        <v>1</v>
      </c>
      <c r="F884" s="167" t="s">
        <v>335</v>
      </c>
      <c r="H884" s="168">
        <v>10</v>
      </c>
      <c r="L884" s="166"/>
      <c r="M884" s="169"/>
      <c r="T884" s="170"/>
      <c r="AT884" s="44" t="s">
        <v>327</v>
      </c>
      <c r="AU884" s="44" t="s">
        <v>86</v>
      </c>
      <c r="AV884" s="13" t="s">
        <v>315</v>
      </c>
      <c r="AW884" s="13" t="s">
        <v>33</v>
      </c>
      <c r="AX884" s="13" t="s">
        <v>8</v>
      </c>
      <c r="AY884" s="44" t="s">
        <v>304</v>
      </c>
    </row>
    <row r="885" spans="2:65" s="1" customFormat="1" ht="24.2" customHeight="1" x14ac:dyDescent="0.2">
      <c r="B885" s="24"/>
      <c r="C885" s="176" t="s">
        <v>218</v>
      </c>
      <c r="D885" s="176" t="s">
        <v>431</v>
      </c>
      <c r="E885" s="177" t="s">
        <v>1262</v>
      </c>
      <c r="F885" s="178" t="s">
        <v>1263</v>
      </c>
      <c r="G885" s="179" t="s">
        <v>309</v>
      </c>
      <c r="H885" s="180">
        <v>2</v>
      </c>
      <c r="I885" s="46"/>
      <c r="J885" s="181">
        <f>ROUND(I885*H885,0)</f>
        <v>0</v>
      </c>
      <c r="K885" s="178" t="s">
        <v>310</v>
      </c>
      <c r="L885" s="182"/>
      <c r="M885" s="183" t="s">
        <v>1</v>
      </c>
      <c r="N885" s="184" t="s">
        <v>42</v>
      </c>
      <c r="P885" s="158">
        <f>O885*H885</f>
        <v>0</v>
      </c>
      <c r="Q885" s="158">
        <v>1.489E-2</v>
      </c>
      <c r="R885" s="158">
        <f>Q885*H885</f>
        <v>2.9780000000000001E-2</v>
      </c>
      <c r="S885" s="158">
        <v>0</v>
      </c>
      <c r="T885" s="159">
        <f>S885*H885</f>
        <v>0</v>
      </c>
      <c r="AR885" s="41" t="s">
        <v>339</v>
      </c>
      <c r="AT885" s="41" t="s">
        <v>431</v>
      </c>
      <c r="AU885" s="41" t="s">
        <v>86</v>
      </c>
      <c r="AY885" s="17" t="s">
        <v>304</v>
      </c>
      <c r="BE885" s="42">
        <f>IF(N885="základní",J885,0)</f>
        <v>0</v>
      </c>
      <c r="BF885" s="42">
        <f>IF(N885="snížená",J885,0)</f>
        <v>0</v>
      </c>
      <c r="BG885" s="42">
        <f>IF(N885="zákl. přenesená",J885,0)</f>
        <v>0</v>
      </c>
      <c r="BH885" s="42">
        <f>IF(N885="sníž. přenesená",J885,0)</f>
        <v>0</v>
      </c>
      <c r="BI885" s="42">
        <f>IF(N885="nulová",J885,0)</f>
        <v>0</v>
      </c>
      <c r="BJ885" s="17" t="s">
        <v>8</v>
      </c>
      <c r="BK885" s="42">
        <f>ROUND(I885*H885,0)</f>
        <v>0</v>
      </c>
      <c r="BL885" s="17" t="s">
        <v>108</v>
      </c>
      <c r="BM885" s="41" t="s">
        <v>1264</v>
      </c>
    </row>
    <row r="886" spans="2:65" s="12" customFormat="1" x14ac:dyDescent="0.2">
      <c r="B886" s="160"/>
      <c r="D886" s="161" t="s">
        <v>327</v>
      </c>
      <c r="E886" s="43" t="s">
        <v>1</v>
      </c>
      <c r="F886" s="162" t="s">
        <v>1258</v>
      </c>
      <c r="H886" s="163">
        <v>2</v>
      </c>
      <c r="L886" s="160"/>
      <c r="M886" s="164"/>
      <c r="T886" s="165"/>
      <c r="AT886" s="43" t="s">
        <v>327</v>
      </c>
      <c r="AU886" s="43" t="s">
        <v>86</v>
      </c>
      <c r="AV886" s="12" t="s">
        <v>86</v>
      </c>
      <c r="AW886" s="12" t="s">
        <v>33</v>
      </c>
      <c r="AX886" s="12" t="s">
        <v>8</v>
      </c>
      <c r="AY886" s="43" t="s">
        <v>304</v>
      </c>
    </row>
    <row r="887" spans="2:65" s="1" customFormat="1" ht="24.2" customHeight="1" x14ac:dyDescent="0.2">
      <c r="B887" s="24"/>
      <c r="C887" s="176" t="s">
        <v>1265</v>
      </c>
      <c r="D887" s="176" t="s">
        <v>431</v>
      </c>
      <c r="E887" s="177" t="s">
        <v>1266</v>
      </c>
      <c r="F887" s="178" t="s">
        <v>1267</v>
      </c>
      <c r="G887" s="179" t="s">
        <v>309</v>
      </c>
      <c r="H887" s="180">
        <v>6</v>
      </c>
      <c r="I887" s="46"/>
      <c r="J887" s="181">
        <f>ROUND(I887*H887,0)</f>
        <v>0</v>
      </c>
      <c r="K887" s="178" t="s">
        <v>310</v>
      </c>
      <c r="L887" s="182"/>
      <c r="M887" s="183" t="s">
        <v>1</v>
      </c>
      <c r="N887" s="184" t="s">
        <v>42</v>
      </c>
      <c r="P887" s="158">
        <f>O887*H887</f>
        <v>0</v>
      </c>
      <c r="Q887" s="158">
        <v>1.521E-2</v>
      </c>
      <c r="R887" s="158">
        <f>Q887*H887</f>
        <v>9.1259999999999994E-2</v>
      </c>
      <c r="S887" s="158">
        <v>0</v>
      </c>
      <c r="T887" s="159">
        <f>S887*H887</f>
        <v>0</v>
      </c>
      <c r="AR887" s="41" t="s">
        <v>339</v>
      </c>
      <c r="AT887" s="41" t="s">
        <v>431</v>
      </c>
      <c r="AU887" s="41" t="s">
        <v>86</v>
      </c>
      <c r="AY887" s="17" t="s">
        <v>304</v>
      </c>
      <c r="BE887" s="42">
        <f>IF(N887="základní",J887,0)</f>
        <v>0</v>
      </c>
      <c r="BF887" s="42">
        <f>IF(N887="snížená",J887,0)</f>
        <v>0</v>
      </c>
      <c r="BG887" s="42">
        <f>IF(N887="zákl. přenesená",J887,0)</f>
        <v>0</v>
      </c>
      <c r="BH887" s="42">
        <f>IF(N887="sníž. přenesená",J887,0)</f>
        <v>0</v>
      </c>
      <c r="BI887" s="42">
        <f>IF(N887="nulová",J887,0)</f>
        <v>0</v>
      </c>
      <c r="BJ887" s="17" t="s">
        <v>8</v>
      </c>
      <c r="BK887" s="42">
        <f>ROUND(I887*H887,0)</f>
        <v>0</v>
      </c>
      <c r="BL887" s="17" t="s">
        <v>108</v>
      </c>
      <c r="BM887" s="41" t="s">
        <v>1268</v>
      </c>
    </row>
    <row r="888" spans="2:65" s="12" customFormat="1" x14ac:dyDescent="0.2">
      <c r="B888" s="160"/>
      <c r="D888" s="161" t="s">
        <v>327</v>
      </c>
      <c r="E888" s="43" t="s">
        <v>1</v>
      </c>
      <c r="F888" s="162" t="s">
        <v>1259</v>
      </c>
      <c r="H888" s="163">
        <v>4</v>
      </c>
      <c r="L888" s="160"/>
      <c r="M888" s="164"/>
      <c r="T888" s="165"/>
      <c r="AT888" s="43" t="s">
        <v>327</v>
      </c>
      <c r="AU888" s="43" t="s">
        <v>86</v>
      </c>
      <c r="AV888" s="12" t="s">
        <v>86</v>
      </c>
      <c r="AW888" s="12" t="s">
        <v>33</v>
      </c>
      <c r="AX888" s="12" t="s">
        <v>77</v>
      </c>
      <c r="AY888" s="43" t="s">
        <v>304</v>
      </c>
    </row>
    <row r="889" spans="2:65" s="12" customFormat="1" x14ac:dyDescent="0.2">
      <c r="B889" s="160"/>
      <c r="D889" s="161" t="s">
        <v>327</v>
      </c>
      <c r="E889" s="43" t="s">
        <v>1</v>
      </c>
      <c r="F889" s="162" t="s">
        <v>1260</v>
      </c>
      <c r="H889" s="163">
        <v>2</v>
      </c>
      <c r="L889" s="160"/>
      <c r="M889" s="164"/>
      <c r="T889" s="165"/>
      <c r="AT889" s="43" t="s">
        <v>327</v>
      </c>
      <c r="AU889" s="43" t="s">
        <v>86</v>
      </c>
      <c r="AV889" s="12" t="s">
        <v>86</v>
      </c>
      <c r="AW889" s="12" t="s">
        <v>33</v>
      </c>
      <c r="AX889" s="12" t="s">
        <v>77</v>
      </c>
      <c r="AY889" s="43" t="s">
        <v>304</v>
      </c>
    </row>
    <row r="890" spans="2:65" s="13" customFormat="1" x14ac:dyDescent="0.2">
      <c r="B890" s="166"/>
      <c r="D890" s="161" t="s">
        <v>327</v>
      </c>
      <c r="E890" s="44" t="s">
        <v>1</v>
      </c>
      <c r="F890" s="167" t="s">
        <v>335</v>
      </c>
      <c r="H890" s="168">
        <v>6</v>
      </c>
      <c r="L890" s="166"/>
      <c r="M890" s="169"/>
      <c r="T890" s="170"/>
      <c r="AT890" s="44" t="s">
        <v>327</v>
      </c>
      <c r="AU890" s="44" t="s">
        <v>86</v>
      </c>
      <c r="AV890" s="13" t="s">
        <v>315</v>
      </c>
      <c r="AW890" s="13" t="s">
        <v>33</v>
      </c>
      <c r="AX890" s="13" t="s">
        <v>8</v>
      </c>
      <c r="AY890" s="44" t="s">
        <v>304</v>
      </c>
    </row>
    <row r="891" spans="2:65" s="1" customFormat="1" ht="24.2" customHeight="1" x14ac:dyDescent="0.2">
      <c r="B891" s="24"/>
      <c r="C891" s="176" t="s">
        <v>1269</v>
      </c>
      <c r="D891" s="176" t="s">
        <v>431</v>
      </c>
      <c r="E891" s="177" t="s">
        <v>1270</v>
      </c>
      <c r="F891" s="178" t="s">
        <v>1271</v>
      </c>
      <c r="G891" s="179" t="s">
        <v>309</v>
      </c>
      <c r="H891" s="180">
        <v>2</v>
      </c>
      <c r="I891" s="46"/>
      <c r="J891" s="181">
        <f>ROUND(I891*H891,0)</f>
        <v>0</v>
      </c>
      <c r="K891" s="178" t="s">
        <v>310</v>
      </c>
      <c r="L891" s="182"/>
      <c r="M891" s="183" t="s">
        <v>1</v>
      </c>
      <c r="N891" s="184" t="s">
        <v>42</v>
      </c>
      <c r="P891" s="158">
        <f>O891*H891</f>
        <v>0</v>
      </c>
      <c r="Q891" s="158">
        <v>1.553E-2</v>
      </c>
      <c r="R891" s="158">
        <f>Q891*H891</f>
        <v>3.1060000000000001E-2</v>
      </c>
      <c r="S891" s="158">
        <v>0</v>
      </c>
      <c r="T891" s="159">
        <f>S891*H891</f>
        <v>0</v>
      </c>
      <c r="AR891" s="41" t="s">
        <v>339</v>
      </c>
      <c r="AT891" s="41" t="s">
        <v>431</v>
      </c>
      <c r="AU891" s="41" t="s">
        <v>86</v>
      </c>
      <c r="AY891" s="17" t="s">
        <v>304</v>
      </c>
      <c r="BE891" s="42">
        <f>IF(N891="základní",J891,0)</f>
        <v>0</v>
      </c>
      <c r="BF891" s="42">
        <f>IF(N891="snížená",J891,0)</f>
        <v>0</v>
      </c>
      <c r="BG891" s="42">
        <f>IF(N891="zákl. přenesená",J891,0)</f>
        <v>0</v>
      </c>
      <c r="BH891" s="42">
        <f>IF(N891="sníž. přenesená",J891,0)</f>
        <v>0</v>
      </c>
      <c r="BI891" s="42">
        <f>IF(N891="nulová",J891,0)</f>
        <v>0</v>
      </c>
      <c r="BJ891" s="17" t="s">
        <v>8</v>
      </c>
      <c r="BK891" s="42">
        <f>ROUND(I891*H891,0)</f>
        <v>0</v>
      </c>
      <c r="BL891" s="17" t="s">
        <v>108</v>
      </c>
      <c r="BM891" s="41" t="s">
        <v>1272</v>
      </c>
    </row>
    <row r="892" spans="2:65" s="12" customFormat="1" x14ac:dyDescent="0.2">
      <c r="B892" s="160"/>
      <c r="D892" s="161" t="s">
        <v>327</v>
      </c>
      <c r="E892" s="43" t="s">
        <v>1</v>
      </c>
      <c r="F892" s="162" t="s">
        <v>1261</v>
      </c>
      <c r="H892" s="163">
        <v>2</v>
      </c>
      <c r="L892" s="160"/>
      <c r="M892" s="164"/>
      <c r="T892" s="165"/>
      <c r="AT892" s="43" t="s">
        <v>327</v>
      </c>
      <c r="AU892" s="43" t="s">
        <v>86</v>
      </c>
      <c r="AV892" s="12" t="s">
        <v>86</v>
      </c>
      <c r="AW892" s="12" t="s">
        <v>33</v>
      </c>
      <c r="AX892" s="12" t="s">
        <v>8</v>
      </c>
      <c r="AY892" s="43" t="s">
        <v>304</v>
      </c>
    </row>
    <row r="893" spans="2:65" s="1" customFormat="1" ht="24.2" customHeight="1" x14ac:dyDescent="0.2">
      <c r="B893" s="24"/>
      <c r="C893" s="150" t="s">
        <v>1273</v>
      </c>
      <c r="D893" s="150" t="s">
        <v>306</v>
      </c>
      <c r="E893" s="151" t="s">
        <v>1274</v>
      </c>
      <c r="F893" s="152" t="s">
        <v>1275</v>
      </c>
      <c r="G893" s="153" t="s">
        <v>309</v>
      </c>
      <c r="H893" s="154">
        <v>83</v>
      </c>
      <c r="I893" s="40"/>
      <c r="J893" s="155">
        <f>ROUND(I893*H893,0)</f>
        <v>0</v>
      </c>
      <c r="K893" s="152" t="s">
        <v>310</v>
      </c>
      <c r="L893" s="24"/>
      <c r="M893" s="156" t="s">
        <v>1</v>
      </c>
      <c r="N893" s="157" t="s">
        <v>42</v>
      </c>
      <c r="P893" s="158">
        <f>O893*H893</f>
        <v>0</v>
      </c>
      <c r="Q893" s="158">
        <v>0</v>
      </c>
      <c r="R893" s="158">
        <f>Q893*H893</f>
        <v>0</v>
      </c>
      <c r="S893" s="158">
        <v>0</v>
      </c>
      <c r="T893" s="159">
        <f>S893*H893</f>
        <v>0</v>
      </c>
      <c r="AR893" s="41" t="s">
        <v>108</v>
      </c>
      <c r="AT893" s="41" t="s">
        <v>306</v>
      </c>
      <c r="AU893" s="41" t="s">
        <v>86</v>
      </c>
      <c r="AY893" s="17" t="s">
        <v>304</v>
      </c>
      <c r="BE893" s="42">
        <f>IF(N893="základní",J893,0)</f>
        <v>0</v>
      </c>
      <c r="BF893" s="42">
        <f>IF(N893="snížená",J893,0)</f>
        <v>0</v>
      </c>
      <c r="BG893" s="42">
        <f>IF(N893="zákl. přenesená",J893,0)</f>
        <v>0</v>
      </c>
      <c r="BH893" s="42">
        <f>IF(N893="sníž. přenesená",J893,0)</f>
        <v>0</v>
      </c>
      <c r="BI893" s="42">
        <f>IF(N893="nulová",J893,0)</f>
        <v>0</v>
      </c>
      <c r="BJ893" s="17" t="s">
        <v>8</v>
      </c>
      <c r="BK893" s="42">
        <f>ROUND(I893*H893,0)</f>
        <v>0</v>
      </c>
      <c r="BL893" s="17" t="s">
        <v>108</v>
      </c>
      <c r="BM893" s="41" t="s">
        <v>1276</v>
      </c>
    </row>
    <row r="894" spans="2:65" s="12" customFormat="1" x14ac:dyDescent="0.2">
      <c r="B894" s="160"/>
      <c r="D894" s="161" t="s">
        <v>327</v>
      </c>
      <c r="E894" s="43" t="s">
        <v>1</v>
      </c>
      <c r="F894" s="162" t="s">
        <v>1277</v>
      </c>
      <c r="H894" s="163">
        <v>83</v>
      </c>
      <c r="L894" s="160"/>
      <c r="M894" s="164"/>
      <c r="T894" s="165"/>
      <c r="AT894" s="43" t="s">
        <v>327</v>
      </c>
      <c r="AU894" s="43" t="s">
        <v>86</v>
      </c>
      <c r="AV894" s="12" t="s">
        <v>86</v>
      </c>
      <c r="AW894" s="12" t="s">
        <v>33</v>
      </c>
      <c r="AX894" s="12" t="s">
        <v>8</v>
      </c>
      <c r="AY894" s="43" t="s">
        <v>304</v>
      </c>
    </row>
    <row r="895" spans="2:65" s="1" customFormat="1" ht="21.75" customHeight="1" x14ac:dyDescent="0.2">
      <c r="B895" s="24"/>
      <c r="C895" s="176" t="s">
        <v>1278</v>
      </c>
      <c r="D895" s="176" t="s">
        <v>431</v>
      </c>
      <c r="E895" s="177" t="s">
        <v>1279</v>
      </c>
      <c r="F895" s="178" t="s">
        <v>1280</v>
      </c>
      <c r="G895" s="179" t="s">
        <v>309</v>
      </c>
      <c r="H895" s="180">
        <v>83</v>
      </c>
      <c r="I895" s="46"/>
      <c r="J895" s="181">
        <f>ROUND(I895*H895,0)</f>
        <v>0</v>
      </c>
      <c r="K895" s="178" t="s">
        <v>310</v>
      </c>
      <c r="L895" s="182"/>
      <c r="M895" s="183" t="s">
        <v>1</v>
      </c>
      <c r="N895" s="184" t="s">
        <v>42</v>
      </c>
      <c r="P895" s="158">
        <f>O895*H895</f>
        <v>0</v>
      </c>
      <c r="Q895" s="158">
        <v>5.0000000000000002E-5</v>
      </c>
      <c r="R895" s="158">
        <f>Q895*H895</f>
        <v>4.15E-3</v>
      </c>
      <c r="S895" s="158">
        <v>0</v>
      </c>
      <c r="T895" s="159">
        <f>S895*H895</f>
        <v>0</v>
      </c>
      <c r="AR895" s="41" t="s">
        <v>339</v>
      </c>
      <c r="AT895" s="41" t="s">
        <v>431</v>
      </c>
      <c r="AU895" s="41" t="s">
        <v>86</v>
      </c>
      <c r="AY895" s="17" t="s">
        <v>304</v>
      </c>
      <c r="BE895" s="42">
        <f>IF(N895="základní",J895,0)</f>
        <v>0</v>
      </c>
      <c r="BF895" s="42">
        <f>IF(N895="snížená",J895,0)</f>
        <v>0</v>
      </c>
      <c r="BG895" s="42">
        <f>IF(N895="zákl. přenesená",J895,0)</f>
        <v>0</v>
      </c>
      <c r="BH895" s="42">
        <f>IF(N895="sníž. přenesená",J895,0)</f>
        <v>0</v>
      </c>
      <c r="BI895" s="42">
        <f>IF(N895="nulová",J895,0)</f>
        <v>0</v>
      </c>
      <c r="BJ895" s="17" t="s">
        <v>8</v>
      </c>
      <c r="BK895" s="42">
        <f>ROUND(I895*H895,0)</f>
        <v>0</v>
      </c>
      <c r="BL895" s="17" t="s">
        <v>108</v>
      </c>
      <c r="BM895" s="41" t="s">
        <v>1281</v>
      </c>
    </row>
    <row r="896" spans="2:65" s="1" customFormat="1" ht="24.2" customHeight="1" x14ac:dyDescent="0.2">
      <c r="B896" s="24"/>
      <c r="C896" s="150" t="s">
        <v>1282</v>
      </c>
      <c r="D896" s="150" t="s">
        <v>306</v>
      </c>
      <c r="E896" s="151" t="s">
        <v>1283</v>
      </c>
      <c r="F896" s="152" t="s">
        <v>1284</v>
      </c>
      <c r="G896" s="153" t="s">
        <v>309</v>
      </c>
      <c r="H896" s="154">
        <v>83</v>
      </c>
      <c r="I896" s="40"/>
      <c r="J896" s="155">
        <f>ROUND(I896*H896,0)</f>
        <v>0</v>
      </c>
      <c r="K896" s="152" t="s">
        <v>310</v>
      </c>
      <c r="L896" s="24"/>
      <c r="M896" s="156" t="s">
        <v>1</v>
      </c>
      <c r="N896" s="157" t="s">
        <v>42</v>
      </c>
      <c r="P896" s="158">
        <f>O896*H896</f>
        <v>0</v>
      </c>
      <c r="Q896" s="158">
        <v>0</v>
      </c>
      <c r="R896" s="158">
        <f>Q896*H896</f>
        <v>0</v>
      </c>
      <c r="S896" s="158">
        <v>0</v>
      </c>
      <c r="T896" s="159">
        <f>S896*H896</f>
        <v>0</v>
      </c>
      <c r="AR896" s="41" t="s">
        <v>108</v>
      </c>
      <c r="AT896" s="41" t="s">
        <v>306</v>
      </c>
      <c r="AU896" s="41" t="s">
        <v>86</v>
      </c>
      <c r="AY896" s="17" t="s">
        <v>304</v>
      </c>
      <c r="BE896" s="42">
        <f>IF(N896="základní",J896,0)</f>
        <v>0</v>
      </c>
      <c r="BF896" s="42">
        <f>IF(N896="snížená",J896,0)</f>
        <v>0</v>
      </c>
      <c r="BG896" s="42">
        <f>IF(N896="zákl. přenesená",J896,0)</f>
        <v>0</v>
      </c>
      <c r="BH896" s="42">
        <f>IF(N896="sníž. přenesená",J896,0)</f>
        <v>0</v>
      </c>
      <c r="BI896" s="42">
        <f>IF(N896="nulová",J896,0)</f>
        <v>0</v>
      </c>
      <c r="BJ896" s="17" t="s">
        <v>8</v>
      </c>
      <c r="BK896" s="42">
        <f>ROUND(I896*H896,0)</f>
        <v>0</v>
      </c>
      <c r="BL896" s="17" t="s">
        <v>108</v>
      </c>
      <c r="BM896" s="41" t="s">
        <v>1285</v>
      </c>
    </row>
    <row r="897" spans="2:65" s="12" customFormat="1" x14ac:dyDescent="0.2">
      <c r="B897" s="160"/>
      <c r="D897" s="161" t="s">
        <v>327</v>
      </c>
      <c r="E897" s="43" t="s">
        <v>1</v>
      </c>
      <c r="F897" s="162" t="s">
        <v>1277</v>
      </c>
      <c r="H897" s="163">
        <v>83</v>
      </c>
      <c r="L897" s="160"/>
      <c r="M897" s="164"/>
      <c r="T897" s="165"/>
      <c r="AT897" s="43" t="s">
        <v>327</v>
      </c>
      <c r="AU897" s="43" t="s">
        <v>86</v>
      </c>
      <c r="AV897" s="12" t="s">
        <v>86</v>
      </c>
      <c r="AW897" s="12" t="s">
        <v>33</v>
      </c>
      <c r="AX897" s="12" t="s">
        <v>8</v>
      </c>
      <c r="AY897" s="43" t="s">
        <v>304</v>
      </c>
    </row>
    <row r="898" spans="2:65" s="1" customFormat="1" ht="16.5" customHeight="1" x14ac:dyDescent="0.2">
      <c r="B898" s="24"/>
      <c r="C898" s="176" t="s">
        <v>1286</v>
      </c>
      <c r="D898" s="176" t="s">
        <v>431</v>
      </c>
      <c r="E898" s="177" t="s">
        <v>1287</v>
      </c>
      <c r="F898" s="178" t="s">
        <v>1288</v>
      </c>
      <c r="G898" s="179" t="s">
        <v>346</v>
      </c>
      <c r="H898" s="180">
        <v>66</v>
      </c>
      <c r="I898" s="46"/>
      <c r="J898" s="181">
        <f>ROUND(I898*H898,0)</f>
        <v>0</v>
      </c>
      <c r="K898" s="178" t="s">
        <v>310</v>
      </c>
      <c r="L898" s="182"/>
      <c r="M898" s="183" t="s">
        <v>1</v>
      </c>
      <c r="N898" s="184" t="s">
        <v>42</v>
      </c>
      <c r="P898" s="158">
        <f>O898*H898</f>
        <v>0</v>
      </c>
      <c r="Q898" s="158">
        <v>1.2700000000000001E-3</v>
      </c>
      <c r="R898" s="158">
        <f>Q898*H898</f>
        <v>8.3820000000000006E-2</v>
      </c>
      <c r="S898" s="158">
        <v>0</v>
      </c>
      <c r="T898" s="159">
        <f>S898*H898</f>
        <v>0</v>
      </c>
      <c r="AR898" s="41" t="s">
        <v>339</v>
      </c>
      <c r="AT898" s="41" t="s">
        <v>431</v>
      </c>
      <c r="AU898" s="41" t="s">
        <v>86</v>
      </c>
      <c r="AY898" s="17" t="s">
        <v>304</v>
      </c>
      <c r="BE898" s="42">
        <f>IF(N898="základní",J898,0)</f>
        <v>0</v>
      </c>
      <c r="BF898" s="42">
        <f>IF(N898="snížená",J898,0)</f>
        <v>0</v>
      </c>
      <c r="BG898" s="42">
        <f>IF(N898="zákl. přenesená",J898,0)</f>
        <v>0</v>
      </c>
      <c r="BH898" s="42">
        <f>IF(N898="sníž. přenesená",J898,0)</f>
        <v>0</v>
      </c>
      <c r="BI898" s="42">
        <f>IF(N898="nulová",J898,0)</f>
        <v>0</v>
      </c>
      <c r="BJ898" s="17" t="s">
        <v>8</v>
      </c>
      <c r="BK898" s="42">
        <f>ROUND(I898*H898,0)</f>
        <v>0</v>
      </c>
      <c r="BL898" s="17" t="s">
        <v>108</v>
      </c>
      <c r="BM898" s="41" t="s">
        <v>1289</v>
      </c>
    </row>
    <row r="899" spans="2:65" s="12" customFormat="1" x14ac:dyDescent="0.2">
      <c r="B899" s="160"/>
      <c r="D899" s="161" t="s">
        <v>327</v>
      </c>
      <c r="E899" s="43" t="s">
        <v>1</v>
      </c>
      <c r="F899" s="162" t="s">
        <v>1290</v>
      </c>
      <c r="H899" s="163">
        <v>66</v>
      </c>
      <c r="L899" s="160"/>
      <c r="M899" s="164"/>
      <c r="T899" s="165"/>
      <c r="AT899" s="43" t="s">
        <v>327</v>
      </c>
      <c r="AU899" s="43" t="s">
        <v>86</v>
      </c>
      <c r="AV899" s="12" t="s">
        <v>86</v>
      </c>
      <c r="AW899" s="12" t="s">
        <v>33</v>
      </c>
      <c r="AX899" s="12" t="s">
        <v>8</v>
      </c>
      <c r="AY899" s="43" t="s">
        <v>304</v>
      </c>
    </row>
    <row r="900" spans="2:65" s="1" customFormat="1" ht="16.5" customHeight="1" x14ac:dyDescent="0.2">
      <c r="B900" s="24"/>
      <c r="C900" s="176" t="s">
        <v>1291</v>
      </c>
      <c r="D900" s="176" t="s">
        <v>431</v>
      </c>
      <c r="E900" s="177" t="s">
        <v>1292</v>
      </c>
      <c r="F900" s="178" t="s">
        <v>1293</v>
      </c>
      <c r="G900" s="179" t="s">
        <v>309</v>
      </c>
      <c r="H900" s="180">
        <v>80</v>
      </c>
      <c r="I900" s="46"/>
      <c r="J900" s="181">
        <f>ROUND(I900*H900,0)</f>
        <v>0</v>
      </c>
      <c r="K900" s="178" t="s">
        <v>310</v>
      </c>
      <c r="L900" s="182"/>
      <c r="M900" s="183" t="s">
        <v>1</v>
      </c>
      <c r="N900" s="184" t="s">
        <v>42</v>
      </c>
      <c r="P900" s="158">
        <f>O900*H900</f>
        <v>0</v>
      </c>
      <c r="Q900" s="158">
        <v>3.6999999999999999E-4</v>
      </c>
      <c r="R900" s="158">
        <f>Q900*H900</f>
        <v>2.9600000000000001E-2</v>
      </c>
      <c r="S900" s="158">
        <v>0</v>
      </c>
      <c r="T900" s="159">
        <f>S900*H900</f>
        <v>0</v>
      </c>
      <c r="AR900" s="41" t="s">
        <v>339</v>
      </c>
      <c r="AT900" s="41" t="s">
        <v>431</v>
      </c>
      <c r="AU900" s="41" t="s">
        <v>86</v>
      </c>
      <c r="AY900" s="17" t="s">
        <v>304</v>
      </c>
      <c r="BE900" s="42">
        <f>IF(N900="základní",J900,0)</f>
        <v>0</v>
      </c>
      <c r="BF900" s="42">
        <f>IF(N900="snížená",J900,0)</f>
        <v>0</v>
      </c>
      <c r="BG900" s="42">
        <f>IF(N900="zákl. přenesená",J900,0)</f>
        <v>0</v>
      </c>
      <c r="BH900" s="42">
        <f>IF(N900="sníž. přenesená",J900,0)</f>
        <v>0</v>
      </c>
      <c r="BI900" s="42">
        <f>IF(N900="nulová",J900,0)</f>
        <v>0</v>
      </c>
      <c r="BJ900" s="17" t="s">
        <v>8</v>
      </c>
      <c r="BK900" s="42">
        <f>ROUND(I900*H900,0)</f>
        <v>0</v>
      </c>
      <c r="BL900" s="17" t="s">
        <v>108</v>
      </c>
      <c r="BM900" s="41" t="s">
        <v>1294</v>
      </c>
    </row>
    <row r="901" spans="2:65" s="12" customFormat="1" x14ac:dyDescent="0.2">
      <c r="B901" s="160"/>
      <c r="D901" s="161" t="s">
        <v>327</v>
      </c>
      <c r="E901" s="43" t="s">
        <v>1</v>
      </c>
      <c r="F901" s="162" t="s">
        <v>1295</v>
      </c>
      <c r="H901" s="163">
        <v>80</v>
      </c>
      <c r="L901" s="160"/>
      <c r="M901" s="164"/>
      <c r="T901" s="165"/>
      <c r="AT901" s="43" t="s">
        <v>327</v>
      </c>
      <c r="AU901" s="43" t="s">
        <v>86</v>
      </c>
      <c r="AV901" s="12" t="s">
        <v>86</v>
      </c>
      <c r="AW901" s="12" t="s">
        <v>33</v>
      </c>
      <c r="AX901" s="12" t="s">
        <v>8</v>
      </c>
      <c r="AY901" s="43" t="s">
        <v>304</v>
      </c>
    </row>
    <row r="902" spans="2:65" s="11" customFormat="1" ht="22.9" customHeight="1" x14ac:dyDescent="0.2">
      <c r="B902" s="142"/>
      <c r="D902" s="37" t="s">
        <v>76</v>
      </c>
      <c r="E902" s="148" t="s">
        <v>100</v>
      </c>
      <c r="F902" s="148" t="s">
        <v>1296</v>
      </c>
      <c r="J902" s="149">
        <f>BK902</f>
        <v>0</v>
      </c>
      <c r="L902" s="142"/>
      <c r="M902" s="145"/>
      <c r="P902" s="146">
        <f>SUM(P903:P1193)</f>
        <v>0</v>
      </c>
      <c r="R902" s="146">
        <f>SUM(R903:R1193)</f>
        <v>53.795230553399982</v>
      </c>
      <c r="T902" s="147">
        <f>SUM(T903:T1193)</f>
        <v>863.10996899999975</v>
      </c>
      <c r="AR902" s="37" t="s">
        <v>8</v>
      </c>
      <c r="AT902" s="38" t="s">
        <v>76</v>
      </c>
      <c r="AU902" s="38" t="s">
        <v>8</v>
      </c>
      <c r="AY902" s="37" t="s">
        <v>304</v>
      </c>
      <c r="BK902" s="39">
        <f>SUM(BK903:BK1193)</f>
        <v>0</v>
      </c>
    </row>
    <row r="903" spans="2:65" s="1" customFormat="1" ht="33" customHeight="1" x14ac:dyDescent="0.2">
      <c r="B903" s="24"/>
      <c r="C903" s="150" t="s">
        <v>1297</v>
      </c>
      <c r="D903" s="150" t="s">
        <v>306</v>
      </c>
      <c r="E903" s="151" t="s">
        <v>1298</v>
      </c>
      <c r="F903" s="152" t="s">
        <v>1299</v>
      </c>
      <c r="G903" s="153" t="s">
        <v>346</v>
      </c>
      <c r="H903" s="154">
        <v>100</v>
      </c>
      <c r="I903" s="40"/>
      <c r="J903" s="155">
        <f>ROUND(I903*H903,0)</f>
        <v>0</v>
      </c>
      <c r="K903" s="152" t="s">
        <v>310</v>
      </c>
      <c r="L903" s="24"/>
      <c r="M903" s="156" t="s">
        <v>1</v>
      </c>
      <c r="N903" s="157" t="s">
        <v>42</v>
      </c>
      <c r="P903" s="158">
        <f>O903*H903</f>
        <v>0</v>
      </c>
      <c r="Q903" s="158">
        <v>8.0876400000000001E-2</v>
      </c>
      <c r="R903" s="158">
        <f>Q903*H903</f>
        <v>8.0876400000000004</v>
      </c>
      <c r="S903" s="158">
        <v>0</v>
      </c>
      <c r="T903" s="159">
        <f>S903*H903</f>
        <v>0</v>
      </c>
      <c r="AR903" s="41" t="s">
        <v>108</v>
      </c>
      <c r="AT903" s="41" t="s">
        <v>306</v>
      </c>
      <c r="AU903" s="41" t="s">
        <v>86</v>
      </c>
      <c r="AY903" s="17" t="s">
        <v>304</v>
      </c>
      <c r="BE903" s="42">
        <f>IF(N903="základní",J903,0)</f>
        <v>0</v>
      </c>
      <c r="BF903" s="42">
        <f>IF(N903="snížená",J903,0)</f>
        <v>0</v>
      </c>
      <c r="BG903" s="42">
        <f>IF(N903="zákl. přenesená",J903,0)</f>
        <v>0</v>
      </c>
      <c r="BH903" s="42">
        <f>IF(N903="sníž. přenesená",J903,0)</f>
        <v>0</v>
      </c>
      <c r="BI903" s="42">
        <f>IF(N903="nulová",J903,0)</f>
        <v>0</v>
      </c>
      <c r="BJ903" s="17" t="s">
        <v>8</v>
      </c>
      <c r="BK903" s="42">
        <f>ROUND(I903*H903,0)</f>
        <v>0</v>
      </c>
      <c r="BL903" s="17" t="s">
        <v>108</v>
      </c>
      <c r="BM903" s="41" t="s">
        <v>1300</v>
      </c>
    </row>
    <row r="904" spans="2:65" s="12" customFormat="1" x14ac:dyDescent="0.2">
      <c r="B904" s="160"/>
      <c r="D904" s="161" t="s">
        <v>327</v>
      </c>
      <c r="E904" s="43" t="s">
        <v>1</v>
      </c>
      <c r="F904" s="162" t="s">
        <v>1301</v>
      </c>
      <c r="H904" s="163">
        <v>100</v>
      </c>
      <c r="L904" s="160"/>
      <c r="M904" s="164"/>
      <c r="T904" s="165"/>
      <c r="AT904" s="43" t="s">
        <v>327</v>
      </c>
      <c r="AU904" s="43" t="s">
        <v>86</v>
      </c>
      <c r="AV904" s="12" t="s">
        <v>86</v>
      </c>
      <c r="AW904" s="12" t="s">
        <v>33</v>
      </c>
      <c r="AX904" s="12" t="s">
        <v>8</v>
      </c>
      <c r="AY904" s="43" t="s">
        <v>304</v>
      </c>
    </row>
    <row r="905" spans="2:65" s="1" customFormat="1" ht="16.5" customHeight="1" x14ac:dyDescent="0.2">
      <c r="B905" s="24"/>
      <c r="C905" s="176" t="s">
        <v>1302</v>
      </c>
      <c r="D905" s="176" t="s">
        <v>431</v>
      </c>
      <c r="E905" s="177" t="s">
        <v>1303</v>
      </c>
      <c r="F905" s="178" t="s">
        <v>1304</v>
      </c>
      <c r="G905" s="179" t="s">
        <v>346</v>
      </c>
      <c r="H905" s="180">
        <v>102</v>
      </c>
      <c r="I905" s="46"/>
      <c r="J905" s="181">
        <f>ROUND(I905*H905,0)</f>
        <v>0</v>
      </c>
      <c r="K905" s="178" t="s">
        <v>310</v>
      </c>
      <c r="L905" s="182"/>
      <c r="M905" s="183" t="s">
        <v>1</v>
      </c>
      <c r="N905" s="184" t="s">
        <v>42</v>
      </c>
      <c r="P905" s="158">
        <f>O905*H905</f>
        <v>0</v>
      </c>
      <c r="Q905" s="158">
        <v>4.5999999999999999E-2</v>
      </c>
      <c r="R905" s="158">
        <f>Q905*H905</f>
        <v>4.6920000000000002</v>
      </c>
      <c r="S905" s="158">
        <v>0</v>
      </c>
      <c r="T905" s="159">
        <f>S905*H905</f>
        <v>0</v>
      </c>
      <c r="AR905" s="41" t="s">
        <v>339</v>
      </c>
      <c r="AT905" s="41" t="s">
        <v>431</v>
      </c>
      <c r="AU905" s="41" t="s">
        <v>86</v>
      </c>
      <c r="AY905" s="17" t="s">
        <v>304</v>
      </c>
      <c r="BE905" s="42">
        <f>IF(N905="základní",J905,0)</f>
        <v>0</v>
      </c>
      <c r="BF905" s="42">
        <f>IF(N905="snížená",J905,0)</f>
        <v>0</v>
      </c>
      <c r="BG905" s="42">
        <f>IF(N905="zákl. přenesená",J905,0)</f>
        <v>0</v>
      </c>
      <c r="BH905" s="42">
        <f>IF(N905="sníž. přenesená",J905,0)</f>
        <v>0</v>
      </c>
      <c r="BI905" s="42">
        <f>IF(N905="nulová",J905,0)</f>
        <v>0</v>
      </c>
      <c r="BJ905" s="17" t="s">
        <v>8</v>
      </c>
      <c r="BK905" s="42">
        <f>ROUND(I905*H905,0)</f>
        <v>0</v>
      </c>
      <c r="BL905" s="17" t="s">
        <v>108</v>
      </c>
      <c r="BM905" s="41" t="s">
        <v>1305</v>
      </c>
    </row>
    <row r="906" spans="2:65" s="12" customFormat="1" x14ac:dyDescent="0.2">
      <c r="B906" s="160"/>
      <c r="D906" s="161" t="s">
        <v>327</v>
      </c>
      <c r="E906" s="43" t="s">
        <v>1</v>
      </c>
      <c r="F906" s="162" t="s">
        <v>1306</v>
      </c>
      <c r="H906" s="163">
        <v>102</v>
      </c>
      <c r="L906" s="160"/>
      <c r="M906" s="164"/>
      <c r="T906" s="165"/>
      <c r="AT906" s="43" t="s">
        <v>327</v>
      </c>
      <c r="AU906" s="43" t="s">
        <v>86</v>
      </c>
      <c r="AV906" s="12" t="s">
        <v>86</v>
      </c>
      <c r="AW906" s="12" t="s">
        <v>33</v>
      </c>
      <c r="AX906" s="12" t="s">
        <v>8</v>
      </c>
      <c r="AY906" s="43" t="s">
        <v>304</v>
      </c>
    </row>
    <row r="907" spans="2:65" s="1" customFormat="1" ht="24.2" customHeight="1" x14ac:dyDescent="0.2">
      <c r="B907" s="24"/>
      <c r="C907" s="150" t="s">
        <v>1307</v>
      </c>
      <c r="D907" s="150" t="s">
        <v>306</v>
      </c>
      <c r="E907" s="151" t="s">
        <v>1308</v>
      </c>
      <c r="F907" s="152" t="s">
        <v>1309</v>
      </c>
      <c r="G907" s="153" t="s">
        <v>346</v>
      </c>
      <c r="H907" s="154">
        <v>300</v>
      </c>
      <c r="I907" s="40"/>
      <c r="J907" s="155">
        <f>ROUND(I907*H907,0)</f>
        <v>0</v>
      </c>
      <c r="K907" s="152" t="s">
        <v>310</v>
      </c>
      <c r="L907" s="24"/>
      <c r="M907" s="156" t="s">
        <v>1</v>
      </c>
      <c r="N907" s="157" t="s">
        <v>42</v>
      </c>
      <c r="P907" s="158">
        <f>O907*H907</f>
        <v>0</v>
      </c>
      <c r="Q907" s="158">
        <v>8.2170000000000003E-3</v>
      </c>
      <c r="R907" s="158">
        <f>Q907*H907</f>
        <v>2.4651000000000001</v>
      </c>
      <c r="S907" s="158">
        <v>0</v>
      </c>
      <c r="T907" s="159">
        <f>S907*H907</f>
        <v>0</v>
      </c>
      <c r="AR907" s="41" t="s">
        <v>108</v>
      </c>
      <c r="AT907" s="41" t="s">
        <v>306</v>
      </c>
      <c r="AU907" s="41" t="s">
        <v>86</v>
      </c>
      <c r="AY907" s="17" t="s">
        <v>304</v>
      </c>
      <c r="BE907" s="42">
        <f>IF(N907="základní",J907,0)</f>
        <v>0</v>
      </c>
      <c r="BF907" s="42">
        <f>IF(N907="snížená",J907,0)</f>
        <v>0</v>
      </c>
      <c r="BG907" s="42">
        <f>IF(N907="zákl. přenesená",J907,0)</f>
        <v>0</v>
      </c>
      <c r="BH907" s="42">
        <f>IF(N907="sníž. přenesená",J907,0)</f>
        <v>0</v>
      </c>
      <c r="BI907" s="42">
        <f>IF(N907="nulová",J907,0)</f>
        <v>0</v>
      </c>
      <c r="BJ907" s="17" t="s">
        <v>8</v>
      </c>
      <c r="BK907" s="42">
        <f>ROUND(I907*H907,0)</f>
        <v>0</v>
      </c>
      <c r="BL907" s="17" t="s">
        <v>108</v>
      </c>
      <c r="BM907" s="41" t="s">
        <v>1310</v>
      </c>
    </row>
    <row r="908" spans="2:65" s="12" customFormat="1" x14ac:dyDescent="0.2">
      <c r="B908" s="160"/>
      <c r="D908" s="161" t="s">
        <v>327</v>
      </c>
      <c r="E908" s="43" t="s">
        <v>1</v>
      </c>
      <c r="F908" s="162" t="s">
        <v>1311</v>
      </c>
      <c r="H908" s="163">
        <v>300</v>
      </c>
      <c r="L908" s="160"/>
      <c r="M908" s="164"/>
      <c r="T908" s="165"/>
      <c r="AT908" s="43" t="s">
        <v>327</v>
      </c>
      <c r="AU908" s="43" t="s">
        <v>86</v>
      </c>
      <c r="AV908" s="12" t="s">
        <v>86</v>
      </c>
      <c r="AW908" s="12" t="s">
        <v>33</v>
      </c>
      <c r="AX908" s="12" t="s">
        <v>8</v>
      </c>
      <c r="AY908" s="43" t="s">
        <v>304</v>
      </c>
    </row>
    <row r="909" spans="2:65" s="1" customFormat="1" ht="33" customHeight="1" x14ac:dyDescent="0.2">
      <c r="B909" s="24"/>
      <c r="C909" s="150" t="s">
        <v>1312</v>
      </c>
      <c r="D909" s="150" t="s">
        <v>306</v>
      </c>
      <c r="E909" s="151" t="s">
        <v>1313</v>
      </c>
      <c r="F909" s="152" t="s">
        <v>1314</v>
      </c>
      <c r="G909" s="153" t="s">
        <v>346</v>
      </c>
      <c r="H909" s="154">
        <v>1</v>
      </c>
      <c r="I909" s="40"/>
      <c r="J909" s="155">
        <f>ROUND(I909*H909,0)</f>
        <v>0</v>
      </c>
      <c r="K909" s="152" t="s">
        <v>310</v>
      </c>
      <c r="L909" s="24"/>
      <c r="M909" s="156" t="s">
        <v>1</v>
      </c>
      <c r="N909" s="157" t="s">
        <v>42</v>
      </c>
      <c r="P909" s="158">
        <f>O909*H909</f>
        <v>0</v>
      </c>
      <c r="Q909" s="158">
        <v>0.15539952000000001</v>
      </c>
      <c r="R909" s="158">
        <f>Q909*H909</f>
        <v>0.15539952000000001</v>
      </c>
      <c r="S909" s="158">
        <v>0</v>
      </c>
      <c r="T909" s="159">
        <f>S909*H909</f>
        <v>0</v>
      </c>
      <c r="AR909" s="41" t="s">
        <v>108</v>
      </c>
      <c r="AT909" s="41" t="s">
        <v>306</v>
      </c>
      <c r="AU909" s="41" t="s">
        <v>86</v>
      </c>
      <c r="AY909" s="17" t="s">
        <v>304</v>
      </c>
      <c r="BE909" s="42">
        <f>IF(N909="základní",J909,0)</f>
        <v>0</v>
      </c>
      <c r="BF909" s="42">
        <f>IF(N909="snížená",J909,0)</f>
        <v>0</v>
      </c>
      <c r="BG909" s="42">
        <f>IF(N909="zákl. přenesená",J909,0)</f>
        <v>0</v>
      </c>
      <c r="BH909" s="42">
        <f>IF(N909="sníž. přenesená",J909,0)</f>
        <v>0</v>
      </c>
      <c r="BI909" s="42">
        <f>IF(N909="nulová",J909,0)</f>
        <v>0</v>
      </c>
      <c r="BJ909" s="17" t="s">
        <v>8</v>
      </c>
      <c r="BK909" s="42">
        <f>ROUND(I909*H909,0)</f>
        <v>0</v>
      </c>
      <c r="BL909" s="17" t="s">
        <v>108</v>
      </c>
      <c r="BM909" s="41" t="s">
        <v>1315</v>
      </c>
    </row>
    <row r="910" spans="2:65" s="12" customFormat="1" x14ac:dyDescent="0.2">
      <c r="B910" s="160"/>
      <c r="D910" s="161" t="s">
        <v>327</v>
      </c>
      <c r="E910" s="43" t="s">
        <v>1</v>
      </c>
      <c r="F910" s="162" t="s">
        <v>1316</v>
      </c>
      <c r="H910" s="163">
        <v>1</v>
      </c>
      <c r="L910" s="160"/>
      <c r="M910" s="164"/>
      <c r="T910" s="165"/>
      <c r="AT910" s="43" t="s">
        <v>327</v>
      </c>
      <c r="AU910" s="43" t="s">
        <v>86</v>
      </c>
      <c r="AV910" s="12" t="s">
        <v>86</v>
      </c>
      <c r="AW910" s="12" t="s">
        <v>33</v>
      </c>
      <c r="AX910" s="12" t="s">
        <v>8</v>
      </c>
      <c r="AY910" s="43" t="s">
        <v>304</v>
      </c>
    </row>
    <row r="911" spans="2:65" s="1" customFormat="1" ht="16.5" customHeight="1" x14ac:dyDescent="0.2">
      <c r="B911" s="24"/>
      <c r="C911" s="176" t="s">
        <v>1317</v>
      </c>
      <c r="D911" s="176" t="s">
        <v>431</v>
      </c>
      <c r="E911" s="177" t="s">
        <v>1318</v>
      </c>
      <c r="F911" s="178" t="s">
        <v>1319</v>
      </c>
      <c r="G911" s="179" t="s">
        <v>346</v>
      </c>
      <c r="H911" s="180">
        <v>1.02</v>
      </c>
      <c r="I911" s="46"/>
      <c r="J911" s="181">
        <f>ROUND(I911*H911,0)</f>
        <v>0</v>
      </c>
      <c r="K911" s="178" t="s">
        <v>310</v>
      </c>
      <c r="L911" s="182"/>
      <c r="M911" s="183" t="s">
        <v>1</v>
      </c>
      <c r="N911" s="184" t="s">
        <v>42</v>
      </c>
      <c r="P911" s="158">
        <f>O911*H911</f>
        <v>0</v>
      </c>
      <c r="Q911" s="158">
        <v>0.08</v>
      </c>
      <c r="R911" s="158">
        <f>Q911*H911</f>
        <v>8.1600000000000006E-2</v>
      </c>
      <c r="S911" s="158">
        <v>0</v>
      </c>
      <c r="T911" s="159">
        <f>S911*H911</f>
        <v>0</v>
      </c>
      <c r="AR911" s="41" t="s">
        <v>339</v>
      </c>
      <c r="AT911" s="41" t="s">
        <v>431</v>
      </c>
      <c r="AU911" s="41" t="s">
        <v>86</v>
      </c>
      <c r="AY911" s="17" t="s">
        <v>304</v>
      </c>
      <c r="BE911" s="42">
        <f>IF(N911="základní",J911,0)</f>
        <v>0</v>
      </c>
      <c r="BF911" s="42">
        <f>IF(N911="snížená",J911,0)</f>
        <v>0</v>
      </c>
      <c r="BG911" s="42">
        <f>IF(N911="zákl. přenesená",J911,0)</f>
        <v>0</v>
      </c>
      <c r="BH911" s="42">
        <f>IF(N911="sníž. přenesená",J911,0)</f>
        <v>0</v>
      </c>
      <c r="BI911" s="42">
        <f>IF(N911="nulová",J911,0)</f>
        <v>0</v>
      </c>
      <c r="BJ911" s="17" t="s">
        <v>8</v>
      </c>
      <c r="BK911" s="42">
        <f>ROUND(I911*H911,0)</f>
        <v>0</v>
      </c>
      <c r="BL911" s="17" t="s">
        <v>108</v>
      </c>
      <c r="BM911" s="41" t="s">
        <v>1320</v>
      </c>
    </row>
    <row r="912" spans="2:65" s="12" customFormat="1" x14ac:dyDescent="0.2">
      <c r="B912" s="160"/>
      <c r="D912" s="161" t="s">
        <v>327</v>
      </c>
      <c r="E912" s="43" t="s">
        <v>1</v>
      </c>
      <c r="F912" s="162" t="s">
        <v>1321</v>
      </c>
      <c r="H912" s="163">
        <v>1.02</v>
      </c>
      <c r="L912" s="160"/>
      <c r="M912" s="164"/>
      <c r="T912" s="165"/>
      <c r="AT912" s="43" t="s">
        <v>327</v>
      </c>
      <c r="AU912" s="43" t="s">
        <v>86</v>
      </c>
      <c r="AV912" s="12" t="s">
        <v>86</v>
      </c>
      <c r="AW912" s="12" t="s">
        <v>33</v>
      </c>
      <c r="AX912" s="12" t="s">
        <v>8</v>
      </c>
      <c r="AY912" s="43" t="s">
        <v>304</v>
      </c>
    </row>
    <row r="913" spans="2:65" s="1" customFormat="1" ht="24.2" customHeight="1" x14ac:dyDescent="0.2">
      <c r="B913" s="24"/>
      <c r="C913" s="150" t="s">
        <v>1322</v>
      </c>
      <c r="D913" s="150" t="s">
        <v>306</v>
      </c>
      <c r="E913" s="151" t="s">
        <v>1323</v>
      </c>
      <c r="F913" s="152" t="s">
        <v>1324</v>
      </c>
      <c r="G913" s="153" t="s">
        <v>346</v>
      </c>
      <c r="H913" s="154">
        <v>59.5</v>
      </c>
      <c r="I913" s="40"/>
      <c r="J913" s="155">
        <f>ROUND(I913*H913,0)</f>
        <v>0</v>
      </c>
      <c r="K913" s="152" t="s">
        <v>310</v>
      </c>
      <c r="L913" s="24"/>
      <c r="M913" s="156" t="s">
        <v>1</v>
      </c>
      <c r="N913" s="157" t="s">
        <v>42</v>
      </c>
      <c r="P913" s="158">
        <f>O913*H913</f>
        <v>0</v>
      </c>
      <c r="Q913" s="158">
        <v>0.16370599999999999</v>
      </c>
      <c r="R913" s="158">
        <f>Q913*H913</f>
        <v>9.7405069999999991</v>
      </c>
      <c r="S913" s="158">
        <v>0</v>
      </c>
      <c r="T913" s="159">
        <f>S913*H913</f>
        <v>0</v>
      </c>
      <c r="AR913" s="41" t="s">
        <v>108</v>
      </c>
      <c r="AT913" s="41" t="s">
        <v>306</v>
      </c>
      <c r="AU913" s="41" t="s">
        <v>86</v>
      </c>
      <c r="AY913" s="17" t="s">
        <v>304</v>
      </c>
      <c r="BE913" s="42">
        <f>IF(N913="základní",J913,0)</f>
        <v>0</v>
      </c>
      <c r="BF913" s="42">
        <f>IF(N913="snížená",J913,0)</f>
        <v>0</v>
      </c>
      <c r="BG913" s="42">
        <f>IF(N913="zákl. přenesená",J913,0)</f>
        <v>0</v>
      </c>
      <c r="BH913" s="42">
        <f>IF(N913="sníž. přenesená",J913,0)</f>
        <v>0</v>
      </c>
      <c r="BI913" s="42">
        <f>IF(N913="nulová",J913,0)</f>
        <v>0</v>
      </c>
      <c r="BJ913" s="17" t="s">
        <v>8</v>
      </c>
      <c r="BK913" s="42">
        <f>ROUND(I913*H913,0)</f>
        <v>0</v>
      </c>
      <c r="BL913" s="17" t="s">
        <v>108</v>
      </c>
      <c r="BM913" s="41" t="s">
        <v>1325</v>
      </c>
    </row>
    <row r="914" spans="2:65" s="12" customFormat="1" x14ac:dyDescent="0.2">
      <c r="B914" s="160"/>
      <c r="D914" s="161" t="s">
        <v>327</v>
      </c>
      <c r="E914" s="43" t="s">
        <v>1</v>
      </c>
      <c r="F914" s="162" t="s">
        <v>1326</v>
      </c>
      <c r="H914" s="163">
        <v>59.5</v>
      </c>
      <c r="L914" s="160"/>
      <c r="M914" s="164"/>
      <c r="T914" s="165"/>
      <c r="AT914" s="43" t="s">
        <v>327</v>
      </c>
      <c r="AU914" s="43" t="s">
        <v>86</v>
      </c>
      <c r="AV914" s="12" t="s">
        <v>86</v>
      </c>
      <c r="AW914" s="12" t="s">
        <v>33</v>
      </c>
      <c r="AX914" s="12" t="s">
        <v>8</v>
      </c>
      <c r="AY914" s="43" t="s">
        <v>304</v>
      </c>
    </row>
    <row r="915" spans="2:65" s="1" customFormat="1" ht="24.2" customHeight="1" x14ac:dyDescent="0.2">
      <c r="B915" s="24"/>
      <c r="C915" s="176" t="s">
        <v>1327</v>
      </c>
      <c r="D915" s="176" t="s">
        <v>431</v>
      </c>
      <c r="E915" s="177" t="s">
        <v>1328</v>
      </c>
      <c r="F915" s="178" t="s">
        <v>1329</v>
      </c>
      <c r="G915" s="179" t="s">
        <v>309</v>
      </c>
      <c r="H915" s="180">
        <v>182.07</v>
      </c>
      <c r="I915" s="46"/>
      <c r="J915" s="181">
        <f>ROUND(I915*H915,0)</f>
        <v>0</v>
      </c>
      <c r="K915" s="178" t="s">
        <v>310</v>
      </c>
      <c r="L915" s="182"/>
      <c r="M915" s="183" t="s">
        <v>1</v>
      </c>
      <c r="N915" s="184" t="s">
        <v>42</v>
      </c>
      <c r="P915" s="158">
        <f>O915*H915</f>
        <v>0</v>
      </c>
      <c r="Q915" s="158">
        <v>4.5999999999999999E-2</v>
      </c>
      <c r="R915" s="158">
        <f>Q915*H915</f>
        <v>8.3752199999999988</v>
      </c>
      <c r="S915" s="158">
        <v>0</v>
      </c>
      <c r="T915" s="159">
        <f>S915*H915</f>
        <v>0</v>
      </c>
      <c r="AR915" s="41" t="s">
        <v>339</v>
      </c>
      <c r="AT915" s="41" t="s">
        <v>431</v>
      </c>
      <c r="AU915" s="41" t="s">
        <v>86</v>
      </c>
      <c r="AY915" s="17" t="s">
        <v>304</v>
      </c>
      <c r="BE915" s="42">
        <f>IF(N915="základní",J915,0)</f>
        <v>0</v>
      </c>
      <c r="BF915" s="42">
        <f>IF(N915="snížená",J915,0)</f>
        <v>0</v>
      </c>
      <c r="BG915" s="42">
        <f>IF(N915="zákl. přenesená",J915,0)</f>
        <v>0</v>
      </c>
      <c r="BH915" s="42">
        <f>IF(N915="sníž. přenesená",J915,0)</f>
        <v>0</v>
      </c>
      <c r="BI915" s="42">
        <f>IF(N915="nulová",J915,0)</f>
        <v>0</v>
      </c>
      <c r="BJ915" s="17" t="s">
        <v>8</v>
      </c>
      <c r="BK915" s="42">
        <f>ROUND(I915*H915,0)</f>
        <v>0</v>
      </c>
      <c r="BL915" s="17" t="s">
        <v>108</v>
      </c>
      <c r="BM915" s="41" t="s">
        <v>1330</v>
      </c>
    </row>
    <row r="916" spans="2:65" s="12" customFormat="1" x14ac:dyDescent="0.2">
      <c r="B916" s="160"/>
      <c r="D916" s="161" t="s">
        <v>327</v>
      </c>
      <c r="E916" s="43" t="s">
        <v>1</v>
      </c>
      <c r="F916" s="162" t="s">
        <v>1331</v>
      </c>
      <c r="H916" s="163">
        <v>182.07</v>
      </c>
      <c r="L916" s="160"/>
      <c r="M916" s="164"/>
      <c r="T916" s="165"/>
      <c r="AT916" s="43" t="s">
        <v>327</v>
      </c>
      <c r="AU916" s="43" t="s">
        <v>86</v>
      </c>
      <c r="AV916" s="12" t="s">
        <v>86</v>
      </c>
      <c r="AW916" s="12" t="s">
        <v>33</v>
      </c>
      <c r="AX916" s="12" t="s">
        <v>8</v>
      </c>
      <c r="AY916" s="43" t="s">
        <v>304</v>
      </c>
    </row>
    <row r="917" spans="2:65" s="1" customFormat="1" ht="37.9" customHeight="1" x14ac:dyDescent="0.2">
      <c r="B917" s="24"/>
      <c r="C917" s="150" t="s">
        <v>1332</v>
      </c>
      <c r="D917" s="150" t="s">
        <v>306</v>
      </c>
      <c r="E917" s="151" t="s">
        <v>1333</v>
      </c>
      <c r="F917" s="152" t="s">
        <v>1334</v>
      </c>
      <c r="G917" s="153" t="s">
        <v>346</v>
      </c>
      <c r="H917" s="154">
        <v>47</v>
      </c>
      <c r="I917" s="40"/>
      <c r="J917" s="155">
        <f>ROUND(I917*H917,0)</f>
        <v>0</v>
      </c>
      <c r="K917" s="152" t="s">
        <v>1</v>
      </c>
      <c r="L917" s="24"/>
      <c r="M917" s="156" t="s">
        <v>1</v>
      </c>
      <c r="N917" s="157" t="s">
        <v>42</v>
      </c>
      <c r="P917" s="158">
        <f>O917*H917</f>
        <v>0</v>
      </c>
      <c r="Q917" s="158">
        <v>0.29292289999999999</v>
      </c>
      <c r="R917" s="158">
        <f>Q917*H917</f>
        <v>13.767376299999999</v>
      </c>
      <c r="S917" s="158">
        <v>0</v>
      </c>
      <c r="T917" s="159">
        <f>S917*H917</f>
        <v>0</v>
      </c>
      <c r="AR917" s="41" t="s">
        <v>108</v>
      </c>
      <c r="AT917" s="41" t="s">
        <v>306</v>
      </c>
      <c r="AU917" s="41" t="s">
        <v>86</v>
      </c>
      <c r="AY917" s="17" t="s">
        <v>304</v>
      </c>
      <c r="BE917" s="42">
        <f>IF(N917="základní",J917,0)</f>
        <v>0</v>
      </c>
      <c r="BF917" s="42">
        <f>IF(N917="snížená",J917,0)</f>
        <v>0</v>
      </c>
      <c r="BG917" s="42">
        <f>IF(N917="zákl. přenesená",J917,0)</f>
        <v>0</v>
      </c>
      <c r="BH917" s="42">
        <f>IF(N917="sníž. přenesená",J917,0)</f>
        <v>0</v>
      </c>
      <c r="BI917" s="42">
        <f>IF(N917="nulová",J917,0)</f>
        <v>0</v>
      </c>
      <c r="BJ917" s="17" t="s">
        <v>8</v>
      </c>
      <c r="BK917" s="42">
        <f>ROUND(I917*H917,0)</f>
        <v>0</v>
      </c>
      <c r="BL917" s="17" t="s">
        <v>108</v>
      </c>
      <c r="BM917" s="41" t="s">
        <v>1335</v>
      </c>
    </row>
    <row r="918" spans="2:65" s="12" customFormat="1" x14ac:dyDescent="0.2">
      <c r="B918" s="160"/>
      <c r="D918" s="161" t="s">
        <v>327</v>
      </c>
      <c r="E918" s="43" t="s">
        <v>1</v>
      </c>
      <c r="F918" s="162" t="s">
        <v>1336</v>
      </c>
      <c r="H918" s="163">
        <v>47</v>
      </c>
      <c r="L918" s="160"/>
      <c r="M918" s="164"/>
      <c r="T918" s="165"/>
      <c r="AT918" s="43" t="s">
        <v>327</v>
      </c>
      <c r="AU918" s="43" t="s">
        <v>86</v>
      </c>
      <c r="AV918" s="12" t="s">
        <v>86</v>
      </c>
      <c r="AW918" s="12" t="s">
        <v>33</v>
      </c>
      <c r="AX918" s="12" t="s">
        <v>8</v>
      </c>
      <c r="AY918" s="43" t="s">
        <v>304</v>
      </c>
    </row>
    <row r="919" spans="2:65" s="1" customFormat="1" ht="37.9" customHeight="1" x14ac:dyDescent="0.2">
      <c r="B919" s="24"/>
      <c r="C919" s="150" t="s">
        <v>1337</v>
      </c>
      <c r="D919" s="150" t="s">
        <v>306</v>
      </c>
      <c r="E919" s="151" t="s">
        <v>1338</v>
      </c>
      <c r="F919" s="152" t="s">
        <v>1339</v>
      </c>
      <c r="G919" s="153" t="s">
        <v>325</v>
      </c>
      <c r="H919" s="154">
        <v>819.48400000000004</v>
      </c>
      <c r="I919" s="40"/>
      <c r="J919" s="155">
        <f>ROUND(I919*H919,0)</f>
        <v>0</v>
      </c>
      <c r="K919" s="152" t="s">
        <v>310</v>
      </c>
      <c r="L919" s="24"/>
      <c r="M919" s="156" t="s">
        <v>1</v>
      </c>
      <c r="N919" s="157" t="s">
        <v>42</v>
      </c>
      <c r="P919" s="158">
        <f>O919*H919</f>
        <v>0</v>
      </c>
      <c r="Q919" s="158">
        <v>0</v>
      </c>
      <c r="R919" s="158">
        <f>Q919*H919</f>
        <v>0</v>
      </c>
      <c r="S919" s="158">
        <v>0</v>
      </c>
      <c r="T919" s="159">
        <f>S919*H919</f>
        <v>0</v>
      </c>
      <c r="AR919" s="41" t="s">
        <v>108</v>
      </c>
      <c r="AT919" s="41" t="s">
        <v>306</v>
      </c>
      <c r="AU919" s="41" t="s">
        <v>86</v>
      </c>
      <c r="AY919" s="17" t="s">
        <v>304</v>
      </c>
      <c r="BE919" s="42">
        <f>IF(N919="základní",J919,0)</f>
        <v>0</v>
      </c>
      <c r="BF919" s="42">
        <f>IF(N919="snížená",J919,0)</f>
        <v>0</v>
      </c>
      <c r="BG919" s="42">
        <f>IF(N919="zákl. přenesená",J919,0)</f>
        <v>0</v>
      </c>
      <c r="BH919" s="42">
        <f>IF(N919="sníž. přenesená",J919,0)</f>
        <v>0</v>
      </c>
      <c r="BI919" s="42">
        <f>IF(N919="nulová",J919,0)</f>
        <v>0</v>
      </c>
      <c r="BJ919" s="17" t="s">
        <v>8</v>
      </c>
      <c r="BK919" s="42">
        <f>ROUND(I919*H919,0)</f>
        <v>0</v>
      </c>
      <c r="BL919" s="17" t="s">
        <v>108</v>
      </c>
      <c r="BM919" s="41" t="s">
        <v>1340</v>
      </c>
    </row>
    <row r="920" spans="2:65" s="12" customFormat="1" x14ac:dyDescent="0.2">
      <c r="B920" s="160"/>
      <c r="D920" s="161" t="s">
        <v>327</v>
      </c>
      <c r="E920" s="43" t="s">
        <v>1</v>
      </c>
      <c r="F920" s="162" t="s">
        <v>1095</v>
      </c>
      <c r="H920" s="163">
        <v>167.13300000000001</v>
      </c>
      <c r="L920" s="160"/>
      <c r="M920" s="164"/>
      <c r="T920" s="165"/>
      <c r="AT920" s="43" t="s">
        <v>327</v>
      </c>
      <c r="AU920" s="43" t="s">
        <v>86</v>
      </c>
      <c r="AV920" s="12" t="s">
        <v>86</v>
      </c>
      <c r="AW920" s="12" t="s">
        <v>33</v>
      </c>
      <c r="AX920" s="12" t="s">
        <v>77</v>
      </c>
      <c r="AY920" s="43" t="s">
        <v>304</v>
      </c>
    </row>
    <row r="921" spans="2:65" s="12" customFormat="1" x14ac:dyDescent="0.2">
      <c r="B921" s="160"/>
      <c r="D921" s="161" t="s">
        <v>327</v>
      </c>
      <c r="E921" s="43" t="s">
        <v>1</v>
      </c>
      <c r="F921" s="162" t="s">
        <v>1341</v>
      </c>
      <c r="H921" s="163">
        <v>179.833</v>
      </c>
      <c r="L921" s="160"/>
      <c r="M921" s="164"/>
      <c r="T921" s="165"/>
      <c r="AT921" s="43" t="s">
        <v>327</v>
      </c>
      <c r="AU921" s="43" t="s">
        <v>86</v>
      </c>
      <c r="AV921" s="12" t="s">
        <v>86</v>
      </c>
      <c r="AW921" s="12" t="s">
        <v>33</v>
      </c>
      <c r="AX921" s="12" t="s">
        <v>77</v>
      </c>
      <c r="AY921" s="43" t="s">
        <v>304</v>
      </c>
    </row>
    <row r="922" spans="2:65" s="13" customFormat="1" x14ac:dyDescent="0.2">
      <c r="B922" s="166"/>
      <c r="D922" s="161" t="s">
        <v>327</v>
      </c>
      <c r="E922" s="44" t="s">
        <v>1</v>
      </c>
      <c r="F922" s="167" t="s">
        <v>727</v>
      </c>
      <c r="H922" s="168">
        <v>346.96600000000001</v>
      </c>
      <c r="L922" s="166"/>
      <c r="M922" s="169"/>
      <c r="T922" s="170"/>
      <c r="AT922" s="44" t="s">
        <v>327</v>
      </c>
      <c r="AU922" s="44" t="s">
        <v>86</v>
      </c>
      <c r="AV922" s="13" t="s">
        <v>315</v>
      </c>
      <c r="AW922" s="13" t="s">
        <v>33</v>
      </c>
      <c r="AX922" s="13" t="s">
        <v>77</v>
      </c>
      <c r="AY922" s="44" t="s">
        <v>304</v>
      </c>
    </row>
    <row r="923" spans="2:65" s="12" customFormat="1" x14ac:dyDescent="0.2">
      <c r="B923" s="160"/>
      <c r="D923" s="161" t="s">
        <v>327</v>
      </c>
      <c r="E923" s="43" t="s">
        <v>1</v>
      </c>
      <c r="F923" s="162" t="s">
        <v>1342</v>
      </c>
      <c r="H923" s="163">
        <v>99.072000000000003</v>
      </c>
      <c r="L923" s="160"/>
      <c r="M923" s="164"/>
      <c r="T923" s="165"/>
      <c r="AT923" s="43" t="s">
        <v>327</v>
      </c>
      <c r="AU923" s="43" t="s">
        <v>86</v>
      </c>
      <c r="AV923" s="12" t="s">
        <v>86</v>
      </c>
      <c r="AW923" s="12" t="s">
        <v>33</v>
      </c>
      <c r="AX923" s="12" t="s">
        <v>77</v>
      </c>
      <c r="AY923" s="43" t="s">
        <v>304</v>
      </c>
    </row>
    <row r="924" spans="2:65" s="13" customFormat="1" x14ac:dyDescent="0.2">
      <c r="B924" s="166"/>
      <c r="D924" s="161" t="s">
        <v>327</v>
      </c>
      <c r="E924" s="44" t="s">
        <v>1</v>
      </c>
      <c r="F924" s="167" t="s">
        <v>730</v>
      </c>
      <c r="H924" s="168">
        <v>99.072000000000003</v>
      </c>
      <c r="L924" s="166"/>
      <c r="M924" s="169"/>
      <c r="T924" s="170"/>
      <c r="AT924" s="44" t="s">
        <v>327</v>
      </c>
      <c r="AU924" s="44" t="s">
        <v>86</v>
      </c>
      <c r="AV924" s="13" t="s">
        <v>315</v>
      </c>
      <c r="AW924" s="13" t="s">
        <v>33</v>
      </c>
      <c r="AX924" s="13" t="s">
        <v>77</v>
      </c>
      <c r="AY924" s="44" t="s">
        <v>304</v>
      </c>
    </row>
    <row r="925" spans="2:65" s="12" customFormat="1" x14ac:dyDescent="0.2">
      <c r="B925" s="160"/>
      <c r="D925" s="161" t="s">
        <v>327</v>
      </c>
      <c r="E925" s="43" t="s">
        <v>1</v>
      </c>
      <c r="F925" s="162" t="s">
        <v>1343</v>
      </c>
      <c r="H925" s="163">
        <v>206.21</v>
      </c>
      <c r="L925" s="160"/>
      <c r="M925" s="164"/>
      <c r="T925" s="165"/>
      <c r="AT925" s="43" t="s">
        <v>327</v>
      </c>
      <c r="AU925" s="43" t="s">
        <v>86</v>
      </c>
      <c r="AV925" s="12" t="s">
        <v>86</v>
      </c>
      <c r="AW925" s="12" t="s">
        <v>33</v>
      </c>
      <c r="AX925" s="12" t="s">
        <v>77</v>
      </c>
      <c r="AY925" s="43" t="s">
        <v>304</v>
      </c>
    </row>
    <row r="926" spans="2:65" s="12" customFormat="1" x14ac:dyDescent="0.2">
      <c r="B926" s="160"/>
      <c r="D926" s="161" t="s">
        <v>327</v>
      </c>
      <c r="E926" s="43" t="s">
        <v>1</v>
      </c>
      <c r="F926" s="162" t="s">
        <v>1100</v>
      </c>
      <c r="H926" s="163">
        <v>167.23599999999999</v>
      </c>
      <c r="L926" s="160"/>
      <c r="M926" s="164"/>
      <c r="T926" s="165"/>
      <c r="AT926" s="43" t="s">
        <v>327</v>
      </c>
      <c r="AU926" s="43" t="s">
        <v>86</v>
      </c>
      <c r="AV926" s="12" t="s">
        <v>86</v>
      </c>
      <c r="AW926" s="12" t="s">
        <v>33</v>
      </c>
      <c r="AX926" s="12" t="s">
        <v>77</v>
      </c>
      <c r="AY926" s="43" t="s">
        <v>304</v>
      </c>
    </row>
    <row r="927" spans="2:65" s="13" customFormat="1" x14ac:dyDescent="0.2">
      <c r="B927" s="166"/>
      <c r="D927" s="161" t="s">
        <v>327</v>
      </c>
      <c r="E927" s="44" t="s">
        <v>1</v>
      </c>
      <c r="F927" s="167" t="s">
        <v>735</v>
      </c>
      <c r="H927" s="168">
        <v>373.44600000000003</v>
      </c>
      <c r="L927" s="166"/>
      <c r="M927" s="169"/>
      <c r="T927" s="170"/>
      <c r="AT927" s="44" t="s">
        <v>327</v>
      </c>
      <c r="AU927" s="44" t="s">
        <v>86</v>
      </c>
      <c r="AV927" s="13" t="s">
        <v>315</v>
      </c>
      <c r="AW927" s="13" t="s">
        <v>33</v>
      </c>
      <c r="AX927" s="13" t="s">
        <v>77</v>
      </c>
      <c r="AY927" s="44" t="s">
        <v>304</v>
      </c>
    </row>
    <row r="928" spans="2:65" s="14" customFormat="1" x14ac:dyDescent="0.2">
      <c r="B928" s="171"/>
      <c r="D928" s="161" t="s">
        <v>327</v>
      </c>
      <c r="E928" s="45" t="s">
        <v>219</v>
      </c>
      <c r="F928" s="172" t="s">
        <v>1344</v>
      </c>
      <c r="H928" s="173">
        <v>819.48400000000004</v>
      </c>
      <c r="L928" s="171"/>
      <c r="M928" s="174"/>
      <c r="T928" s="175"/>
      <c r="AT928" s="45" t="s">
        <v>327</v>
      </c>
      <c r="AU928" s="45" t="s">
        <v>86</v>
      </c>
      <c r="AV928" s="14" t="s">
        <v>108</v>
      </c>
      <c r="AW928" s="14" t="s">
        <v>33</v>
      </c>
      <c r="AX928" s="14" t="s">
        <v>8</v>
      </c>
      <c r="AY928" s="45" t="s">
        <v>304</v>
      </c>
    </row>
    <row r="929" spans="2:65" s="1" customFormat="1" ht="37.9" customHeight="1" x14ac:dyDescent="0.2">
      <c r="B929" s="24"/>
      <c r="C929" s="150" t="s">
        <v>1345</v>
      </c>
      <c r="D929" s="150" t="s">
        <v>306</v>
      </c>
      <c r="E929" s="151" t="s">
        <v>1346</v>
      </c>
      <c r="F929" s="152" t="s">
        <v>1347</v>
      </c>
      <c r="G929" s="153" t="s">
        <v>325</v>
      </c>
      <c r="H929" s="154">
        <v>73753.56</v>
      </c>
      <c r="I929" s="40"/>
      <c r="J929" s="155">
        <f>ROUND(I929*H929,0)</f>
        <v>0</v>
      </c>
      <c r="K929" s="152" t="s">
        <v>310</v>
      </c>
      <c r="L929" s="24"/>
      <c r="M929" s="156" t="s">
        <v>1</v>
      </c>
      <c r="N929" s="157" t="s">
        <v>42</v>
      </c>
      <c r="P929" s="158">
        <f>O929*H929</f>
        <v>0</v>
      </c>
      <c r="Q929" s="158">
        <v>0</v>
      </c>
      <c r="R929" s="158">
        <f>Q929*H929</f>
        <v>0</v>
      </c>
      <c r="S929" s="158">
        <v>0</v>
      </c>
      <c r="T929" s="159">
        <f>S929*H929</f>
        <v>0</v>
      </c>
      <c r="AR929" s="41" t="s">
        <v>108</v>
      </c>
      <c r="AT929" s="41" t="s">
        <v>306</v>
      </c>
      <c r="AU929" s="41" t="s">
        <v>86</v>
      </c>
      <c r="AY929" s="17" t="s">
        <v>304</v>
      </c>
      <c r="BE929" s="42">
        <f>IF(N929="základní",J929,0)</f>
        <v>0</v>
      </c>
      <c r="BF929" s="42">
        <f>IF(N929="snížená",J929,0)</f>
        <v>0</v>
      </c>
      <c r="BG929" s="42">
        <f>IF(N929="zákl. přenesená",J929,0)</f>
        <v>0</v>
      </c>
      <c r="BH929" s="42">
        <f>IF(N929="sníž. přenesená",J929,0)</f>
        <v>0</v>
      </c>
      <c r="BI929" s="42">
        <f>IF(N929="nulová",J929,0)</f>
        <v>0</v>
      </c>
      <c r="BJ929" s="17" t="s">
        <v>8</v>
      </c>
      <c r="BK929" s="42">
        <f>ROUND(I929*H929,0)</f>
        <v>0</v>
      </c>
      <c r="BL929" s="17" t="s">
        <v>108</v>
      </c>
      <c r="BM929" s="41" t="s">
        <v>1348</v>
      </c>
    </row>
    <row r="930" spans="2:65" s="12" customFormat="1" x14ac:dyDescent="0.2">
      <c r="B930" s="160"/>
      <c r="D930" s="161" t="s">
        <v>327</v>
      </c>
      <c r="E930" s="43" t="s">
        <v>1</v>
      </c>
      <c r="F930" s="162" t="s">
        <v>1349</v>
      </c>
      <c r="H930" s="163">
        <v>73753.56</v>
      </c>
      <c r="L930" s="160"/>
      <c r="M930" s="164"/>
      <c r="T930" s="165"/>
      <c r="AT930" s="43" t="s">
        <v>327</v>
      </c>
      <c r="AU930" s="43" t="s">
        <v>86</v>
      </c>
      <c r="AV930" s="12" t="s">
        <v>86</v>
      </c>
      <c r="AW930" s="12" t="s">
        <v>33</v>
      </c>
      <c r="AX930" s="12" t="s">
        <v>8</v>
      </c>
      <c r="AY930" s="43" t="s">
        <v>304</v>
      </c>
    </row>
    <row r="931" spans="2:65" s="1" customFormat="1" ht="37.9" customHeight="1" x14ac:dyDescent="0.2">
      <c r="B931" s="24"/>
      <c r="C931" s="150" t="s">
        <v>1350</v>
      </c>
      <c r="D931" s="150" t="s">
        <v>306</v>
      </c>
      <c r="E931" s="151" t="s">
        <v>1351</v>
      </c>
      <c r="F931" s="152" t="s">
        <v>1352</v>
      </c>
      <c r="G931" s="153" t="s">
        <v>325</v>
      </c>
      <c r="H931" s="154">
        <v>819.48400000000004</v>
      </c>
      <c r="I931" s="40"/>
      <c r="J931" s="155">
        <f>ROUND(I931*H931,0)</f>
        <v>0</v>
      </c>
      <c r="K931" s="152" t="s">
        <v>310</v>
      </c>
      <c r="L931" s="24"/>
      <c r="M931" s="156" t="s">
        <v>1</v>
      </c>
      <c r="N931" s="157" t="s">
        <v>42</v>
      </c>
      <c r="P931" s="158">
        <f>O931*H931</f>
        <v>0</v>
      </c>
      <c r="Q931" s="158">
        <v>0</v>
      </c>
      <c r="R931" s="158">
        <f>Q931*H931</f>
        <v>0</v>
      </c>
      <c r="S931" s="158">
        <v>0</v>
      </c>
      <c r="T931" s="159">
        <f>S931*H931</f>
        <v>0</v>
      </c>
      <c r="AR931" s="41" t="s">
        <v>108</v>
      </c>
      <c r="AT931" s="41" t="s">
        <v>306</v>
      </c>
      <c r="AU931" s="41" t="s">
        <v>86</v>
      </c>
      <c r="AY931" s="17" t="s">
        <v>304</v>
      </c>
      <c r="BE931" s="42">
        <f>IF(N931="základní",J931,0)</f>
        <v>0</v>
      </c>
      <c r="BF931" s="42">
        <f>IF(N931="snížená",J931,0)</f>
        <v>0</v>
      </c>
      <c r="BG931" s="42">
        <f>IF(N931="zákl. přenesená",J931,0)</f>
        <v>0</v>
      </c>
      <c r="BH931" s="42">
        <f>IF(N931="sníž. přenesená",J931,0)</f>
        <v>0</v>
      </c>
      <c r="BI931" s="42">
        <f>IF(N931="nulová",J931,0)</f>
        <v>0</v>
      </c>
      <c r="BJ931" s="17" t="s">
        <v>8</v>
      </c>
      <c r="BK931" s="42">
        <f>ROUND(I931*H931,0)</f>
        <v>0</v>
      </c>
      <c r="BL931" s="17" t="s">
        <v>108</v>
      </c>
      <c r="BM931" s="41" t="s">
        <v>1353</v>
      </c>
    </row>
    <row r="932" spans="2:65" s="12" customFormat="1" x14ac:dyDescent="0.2">
      <c r="B932" s="160"/>
      <c r="D932" s="161" t="s">
        <v>327</v>
      </c>
      <c r="E932" s="43" t="s">
        <v>1</v>
      </c>
      <c r="F932" s="162" t="s">
        <v>219</v>
      </c>
      <c r="H932" s="163">
        <v>819.48400000000004</v>
      </c>
      <c r="L932" s="160"/>
      <c r="M932" s="164"/>
      <c r="T932" s="165"/>
      <c r="AT932" s="43" t="s">
        <v>327</v>
      </c>
      <c r="AU932" s="43" t="s">
        <v>86</v>
      </c>
      <c r="AV932" s="12" t="s">
        <v>86</v>
      </c>
      <c r="AW932" s="12" t="s">
        <v>33</v>
      </c>
      <c r="AX932" s="12" t="s">
        <v>8</v>
      </c>
      <c r="AY932" s="43" t="s">
        <v>304</v>
      </c>
    </row>
    <row r="933" spans="2:65" s="1" customFormat="1" ht="16.5" customHeight="1" x14ac:dyDescent="0.2">
      <c r="B933" s="24"/>
      <c r="C933" s="150" t="s">
        <v>1354</v>
      </c>
      <c r="D933" s="150" t="s">
        <v>306</v>
      </c>
      <c r="E933" s="151" t="s">
        <v>1355</v>
      </c>
      <c r="F933" s="152" t="s">
        <v>1356</v>
      </c>
      <c r="G933" s="153" t="s">
        <v>325</v>
      </c>
      <c r="H933" s="154">
        <v>819.48400000000004</v>
      </c>
      <c r="I933" s="40"/>
      <c r="J933" s="155">
        <f>ROUND(I933*H933,0)</f>
        <v>0</v>
      </c>
      <c r="K933" s="152" t="s">
        <v>310</v>
      </c>
      <c r="L933" s="24"/>
      <c r="M933" s="156" t="s">
        <v>1</v>
      </c>
      <c r="N933" s="157" t="s">
        <v>42</v>
      </c>
      <c r="P933" s="158">
        <f>O933*H933</f>
        <v>0</v>
      </c>
      <c r="Q933" s="158">
        <v>0</v>
      </c>
      <c r="R933" s="158">
        <f>Q933*H933</f>
        <v>0</v>
      </c>
      <c r="S933" s="158">
        <v>0</v>
      </c>
      <c r="T933" s="159">
        <f>S933*H933</f>
        <v>0</v>
      </c>
      <c r="AR933" s="41" t="s">
        <v>108</v>
      </c>
      <c r="AT933" s="41" t="s">
        <v>306</v>
      </c>
      <c r="AU933" s="41" t="s">
        <v>86</v>
      </c>
      <c r="AY933" s="17" t="s">
        <v>304</v>
      </c>
      <c r="BE933" s="42">
        <f>IF(N933="základní",J933,0)</f>
        <v>0</v>
      </c>
      <c r="BF933" s="42">
        <f>IF(N933="snížená",J933,0)</f>
        <v>0</v>
      </c>
      <c r="BG933" s="42">
        <f>IF(N933="zákl. přenesená",J933,0)</f>
        <v>0</v>
      </c>
      <c r="BH933" s="42">
        <f>IF(N933="sníž. přenesená",J933,0)</f>
        <v>0</v>
      </c>
      <c r="BI933" s="42">
        <f>IF(N933="nulová",J933,0)</f>
        <v>0</v>
      </c>
      <c r="BJ933" s="17" t="s">
        <v>8</v>
      </c>
      <c r="BK933" s="42">
        <f>ROUND(I933*H933,0)</f>
        <v>0</v>
      </c>
      <c r="BL933" s="17" t="s">
        <v>108</v>
      </c>
      <c r="BM933" s="41" t="s">
        <v>1357</v>
      </c>
    </row>
    <row r="934" spans="2:65" s="12" customFormat="1" x14ac:dyDescent="0.2">
      <c r="B934" s="160"/>
      <c r="D934" s="161" t="s">
        <v>327</v>
      </c>
      <c r="E934" s="43" t="s">
        <v>1</v>
      </c>
      <c r="F934" s="162" t="s">
        <v>219</v>
      </c>
      <c r="H934" s="163">
        <v>819.48400000000004</v>
      </c>
      <c r="L934" s="160"/>
      <c r="M934" s="164"/>
      <c r="T934" s="165"/>
      <c r="AT934" s="43" t="s">
        <v>327</v>
      </c>
      <c r="AU934" s="43" t="s">
        <v>86</v>
      </c>
      <c r="AV934" s="12" t="s">
        <v>86</v>
      </c>
      <c r="AW934" s="12" t="s">
        <v>33</v>
      </c>
      <c r="AX934" s="12" t="s">
        <v>8</v>
      </c>
      <c r="AY934" s="43" t="s">
        <v>304</v>
      </c>
    </row>
    <row r="935" spans="2:65" s="1" customFormat="1" ht="16.5" customHeight="1" x14ac:dyDescent="0.2">
      <c r="B935" s="24"/>
      <c r="C935" s="150" t="s">
        <v>1358</v>
      </c>
      <c r="D935" s="150" t="s">
        <v>306</v>
      </c>
      <c r="E935" s="151" t="s">
        <v>1359</v>
      </c>
      <c r="F935" s="152" t="s">
        <v>1360</v>
      </c>
      <c r="G935" s="153" t="s">
        <v>325</v>
      </c>
      <c r="H935" s="154">
        <v>73753.56</v>
      </c>
      <c r="I935" s="40"/>
      <c r="J935" s="155">
        <f>ROUND(I935*H935,0)</f>
        <v>0</v>
      </c>
      <c r="K935" s="152" t="s">
        <v>310</v>
      </c>
      <c r="L935" s="24"/>
      <c r="M935" s="156" t="s">
        <v>1</v>
      </c>
      <c r="N935" s="157" t="s">
        <v>42</v>
      </c>
      <c r="P935" s="158">
        <f>O935*H935</f>
        <v>0</v>
      </c>
      <c r="Q935" s="158">
        <v>0</v>
      </c>
      <c r="R935" s="158">
        <f>Q935*H935</f>
        <v>0</v>
      </c>
      <c r="S935" s="158">
        <v>0</v>
      </c>
      <c r="T935" s="159">
        <f>S935*H935</f>
        <v>0</v>
      </c>
      <c r="AR935" s="41" t="s">
        <v>108</v>
      </c>
      <c r="AT935" s="41" t="s">
        <v>306</v>
      </c>
      <c r="AU935" s="41" t="s">
        <v>86</v>
      </c>
      <c r="AY935" s="17" t="s">
        <v>304</v>
      </c>
      <c r="BE935" s="42">
        <f>IF(N935="základní",J935,0)</f>
        <v>0</v>
      </c>
      <c r="BF935" s="42">
        <f>IF(N935="snížená",J935,0)</f>
        <v>0</v>
      </c>
      <c r="BG935" s="42">
        <f>IF(N935="zákl. přenesená",J935,0)</f>
        <v>0</v>
      </c>
      <c r="BH935" s="42">
        <f>IF(N935="sníž. přenesená",J935,0)</f>
        <v>0</v>
      </c>
      <c r="BI935" s="42">
        <f>IF(N935="nulová",J935,0)</f>
        <v>0</v>
      </c>
      <c r="BJ935" s="17" t="s">
        <v>8</v>
      </c>
      <c r="BK935" s="42">
        <f>ROUND(I935*H935,0)</f>
        <v>0</v>
      </c>
      <c r="BL935" s="17" t="s">
        <v>108</v>
      </c>
      <c r="BM935" s="41" t="s">
        <v>1361</v>
      </c>
    </row>
    <row r="936" spans="2:65" s="12" customFormat="1" x14ac:dyDescent="0.2">
      <c r="B936" s="160"/>
      <c r="D936" s="161" t="s">
        <v>327</v>
      </c>
      <c r="E936" s="43" t="s">
        <v>1</v>
      </c>
      <c r="F936" s="162" t="s">
        <v>1349</v>
      </c>
      <c r="H936" s="163">
        <v>73753.56</v>
      </c>
      <c r="L936" s="160"/>
      <c r="M936" s="164"/>
      <c r="T936" s="165"/>
      <c r="AT936" s="43" t="s">
        <v>327</v>
      </c>
      <c r="AU936" s="43" t="s">
        <v>86</v>
      </c>
      <c r="AV936" s="12" t="s">
        <v>86</v>
      </c>
      <c r="AW936" s="12" t="s">
        <v>33</v>
      </c>
      <c r="AX936" s="12" t="s">
        <v>8</v>
      </c>
      <c r="AY936" s="43" t="s">
        <v>304</v>
      </c>
    </row>
    <row r="937" spans="2:65" s="1" customFormat="1" ht="21.75" customHeight="1" x14ac:dyDescent="0.2">
      <c r="B937" s="24"/>
      <c r="C937" s="150" t="s">
        <v>1362</v>
      </c>
      <c r="D937" s="150" t="s">
        <v>306</v>
      </c>
      <c r="E937" s="151" t="s">
        <v>1363</v>
      </c>
      <c r="F937" s="152" t="s">
        <v>1364</v>
      </c>
      <c r="G937" s="153" t="s">
        <v>325</v>
      </c>
      <c r="H937" s="154">
        <v>819.48400000000004</v>
      </c>
      <c r="I937" s="40"/>
      <c r="J937" s="155">
        <f>ROUND(I937*H937,0)</f>
        <v>0</v>
      </c>
      <c r="K937" s="152" t="s">
        <v>310</v>
      </c>
      <c r="L937" s="24"/>
      <c r="M937" s="156" t="s">
        <v>1</v>
      </c>
      <c r="N937" s="157" t="s">
        <v>42</v>
      </c>
      <c r="P937" s="158">
        <f>O937*H937</f>
        <v>0</v>
      </c>
      <c r="Q937" s="158">
        <v>0</v>
      </c>
      <c r="R937" s="158">
        <f>Q937*H937</f>
        <v>0</v>
      </c>
      <c r="S937" s="158">
        <v>0</v>
      </c>
      <c r="T937" s="159">
        <f>S937*H937</f>
        <v>0</v>
      </c>
      <c r="AR937" s="41" t="s">
        <v>108</v>
      </c>
      <c r="AT937" s="41" t="s">
        <v>306</v>
      </c>
      <c r="AU937" s="41" t="s">
        <v>86</v>
      </c>
      <c r="AY937" s="17" t="s">
        <v>304</v>
      </c>
      <c r="BE937" s="42">
        <f>IF(N937="základní",J937,0)</f>
        <v>0</v>
      </c>
      <c r="BF937" s="42">
        <f>IF(N937="snížená",J937,0)</f>
        <v>0</v>
      </c>
      <c r="BG937" s="42">
        <f>IF(N937="zákl. přenesená",J937,0)</f>
        <v>0</v>
      </c>
      <c r="BH937" s="42">
        <f>IF(N937="sníž. přenesená",J937,0)</f>
        <v>0</v>
      </c>
      <c r="BI937" s="42">
        <f>IF(N937="nulová",J937,0)</f>
        <v>0</v>
      </c>
      <c r="BJ937" s="17" t="s">
        <v>8</v>
      </c>
      <c r="BK937" s="42">
        <f>ROUND(I937*H937,0)</f>
        <v>0</v>
      </c>
      <c r="BL937" s="17" t="s">
        <v>108</v>
      </c>
      <c r="BM937" s="41" t="s">
        <v>1365</v>
      </c>
    </row>
    <row r="938" spans="2:65" s="12" customFormat="1" x14ac:dyDescent="0.2">
      <c r="B938" s="160"/>
      <c r="D938" s="161" t="s">
        <v>327</v>
      </c>
      <c r="E938" s="43" t="s">
        <v>1</v>
      </c>
      <c r="F938" s="162" t="s">
        <v>219</v>
      </c>
      <c r="H938" s="163">
        <v>819.48400000000004</v>
      </c>
      <c r="L938" s="160"/>
      <c r="M938" s="164"/>
      <c r="T938" s="165"/>
      <c r="AT938" s="43" t="s">
        <v>327</v>
      </c>
      <c r="AU938" s="43" t="s">
        <v>86</v>
      </c>
      <c r="AV938" s="12" t="s">
        <v>86</v>
      </c>
      <c r="AW938" s="12" t="s">
        <v>33</v>
      </c>
      <c r="AX938" s="12" t="s">
        <v>8</v>
      </c>
      <c r="AY938" s="43" t="s">
        <v>304</v>
      </c>
    </row>
    <row r="939" spans="2:65" s="1" customFormat="1" ht="33" customHeight="1" x14ac:dyDescent="0.2">
      <c r="B939" s="24"/>
      <c r="C939" s="150" t="s">
        <v>1366</v>
      </c>
      <c r="D939" s="150" t="s">
        <v>306</v>
      </c>
      <c r="E939" s="151" t="s">
        <v>1367</v>
      </c>
      <c r="F939" s="152" t="s">
        <v>1368</v>
      </c>
      <c r="G939" s="153" t="s">
        <v>325</v>
      </c>
      <c r="H939" s="154">
        <v>392.9</v>
      </c>
      <c r="I939" s="40"/>
      <c r="J939" s="155">
        <f>ROUND(I939*H939,0)</f>
        <v>0</v>
      </c>
      <c r="K939" s="152" t="s">
        <v>310</v>
      </c>
      <c r="L939" s="24"/>
      <c r="M939" s="156" t="s">
        <v>1</v>
      </c>
      <c r="N939" s="157" t="s">
        <v>42</v>
      </c>
      <c r="P939" s="158">
        <f>O939*H939</f>
        <v>0</v>
      </c>
      <c r="Q939" s="158">
        <v>1.2999999999999999E-4</v>
      </c>
      <c r="R939" s="158">
        <f>Q939*H939</f>
        <v>5.107699999999999E-2</v>
      </c>
      <c r="S939" s="158">
        <v>0</v>
      </c>
      <c r="T939" s="159">
        <f>S939*H939</f>
        <v>0</v>
      </c>
      <c r="AR939" s="41" t="s">
        <v>108</v>
      </c>
      <c r="AT939" s="41" t="s">
        <v>306</v>
      </c>
      <c r="AU939" s="41" t="s">
        <v>86</v>
      </c>
      <c r="AY939" s="17" t="s">
        <v>304</v>
      </c>
      <c r="BE939" s="42">
        <f>IF(N939="základní",J939,0)</f>
        <v>0</v>
      </c>
      <c r="BF939" s="42">
        <f>IF(N939="snížená",J939,0)</f>
        <v>0</v>
      </c>
      <c r="BG939" s="42">
        <f>IF(N939="zákl. přenesená",J939,0)</f>
        <v>0</v>
      </c>
      <c r="BH939" s="42">
        <f>IF(N939="sníž. přenesená",J939,0)</f>
        <v>0</v>
      </c>
      <c r="BI939" s="42">
        <f>IF(N939="nulová",J939,0)</f>
        <v>0</v>
      </c>
      <c r="BJ939" s="17" t="s">
        <v>8</v>
      </c>
      <c r="BK939" s="42">
        <f>ROUND(I939*H939,0)</f>
        <v>0</v>
      </c>
      <c r="BL939" s="17" t="s">
        <v>108</v>
      </c>
      <c r="BM939" s="41" t="s">
        <v>1369</v>
      </c>
    </row>
    <row r="940" spans="2:65" s="12" customFormat="1" x14ac:dyDescent="0.2">
      <c r="B940" s="160"/>
      <c r="D940" s="161" t="s">
        <v>327</v>
      </c>
      <c r="E940" s="43" t="s">
        <v>1</v>
      </c>
      <c r="F940" s="162" t="s">
        <v>1370</v>
      </c>
      <c r="H940" s="163">
        <v>392.9</v>
      </c>
      <c r="L940" s="160"/>
      <c r="M940" s="164"/>
      <c r="T940" s="165"/>
      <c r="AT940" s="43" t="s">
        <v>327</v>
      </c>
      <c r="AU940" s="43" t="s">
        <v>86</v>
      </c>
      <c r="AV940" s="12" t="s">
        <v>86</v>
      </c>
      <c r="AW940" s="12" t="s">
        <v>33</v>
      </c>
      <c r="AX940" s="12" t="s">
        <v>77</v>
      </c>
      <c r="AY940" s="43" t="s">
        <v>304</v>
      </c>
    </row>
    <row r="941" spans="2:65" s="13" customFormat="1" x14ac:dyDescent="0.2">
      <c r="B941" s="166"/>
      <c r="D941" s="161" t="s">
        <v>327</v>
      </c>
      <c r="E941" s="44" t="s">
        <v>1</v>
      </c>
      <c r="F941" s="167" t="s">
        <v>904</v>
      </c>
      <c r="H941" s="168">
        <v>392.9</v>
      </c>
      <c r="L941" s="166"/>
      <c r="M941" s="169"/>
      <c r="T941" s="170"/>
      <c r="AT941" s="44" t="s">
        <v>327</v>
      </c>
      <c r="AU941" s="44" t="s">
        <v>86</v>
      </c>
      <c r="AV941" s="13" t="s">
        <v>315</v>
      </c>
      <c r="AW941" s="13" t="s">
        <v>33</v>
      </c>
      <c r="AX941" s="13" t="s">
        <v>8</v>
      </c>
      <c r="AY941" s="44" t="s">
        <v>304</v>
      </c>
    </row>
    <row r="942" spans="2:65" s="1" customFormat="1" ht="37.9" customHeight="1" x14ac:dyDescent="0.2">
      <c r="B942" s="24"/>
      <c r="C942" s="150" t="s">
        <v>1371</v>
      </c>
      <c r="D942" s="150" t="s">
        <v>306</v>
      </c>
      <c r="E942" s="151" t="s">
        <v>1372</v>
      </c>
      <c r="F942" s="152" t="s">
        <v>1373</v>
      </c>
      <c r="G942" s="153" t="s">
        <v>325</v>
      </c>
      <c r="H942" s="154">
        <v>552.9</v>
      </c>
      <c r="I942" s="40"/>
      <c r="J942" s="155">
        <f>ROUND(I942*H942,0)</f>
        <v>0</v>
      </c>
      <c r="K942" s="152" t="s">
        <v>310</v>
      </c>
      <c r="L942" s="24"/>
      <c r="M942" s="156" t="s">
        <v>1</v>
      </c>
      <c r="N942" s="157" t="s">
        <v>42</v>
      </c>
      <c r="P942" s="158">
        <f>O942*H942</f>
        <v>0</v>
      </c>
      <c r="Q942" s="158">
        <v>2.1000000000000001E-4</v>
      </c>
      <c r="R942" s="158">
        <f>Q942*H942</f>
        <v>0.116109</v>
      </c>
      <c r="S942" s="158">
        <v>0</v>
      </c>
      <c r="T942" s="159">
        <f>S942*H942</f>
        <v>0</v>
      </c>
      <c r="AR942" s="41" t="s">
        <v>108</v>
      </c>
      <c r="AT942" s="41" t="s">
        <v>306</v>
      </c>
      <c r="AU942" s="41" t="s">
        <v>86</v>
      </c>
      <c r="AY942" s="17" t="s">
        <v>304</v>
      </c>
      <c r="BE942" s="42">
        <f>IF(N942="základní",J942,0)</f>
        <v>0</v>
      </c>
      <c r="BF942" s="42">
        <f>IF(N942="snížená",J942,0)</f>
        <v>0</v>
      </c>
      <c r="BG942" s="42">
        <f>IF(N942="zákl. přenesená",J942,0)</f>
        <v>0</v>
      </c>
      <c r="BH942" s="42">
        <f>IF(N942="sníž. přenesená",J942,0)</f>
        <v>0</v>
      </c>
      <c r="BI942" s="42">
        <f>IF(N942="nulová",J942,0)</f>
        <v>0</v>
      </c>
      <c r="BJ942" s="17" t="s">
        <v>8</v>
      </c>
      <c r="BK942" s="42">
        <f>ROUND(I942*H942,0)</f>
        <v>0</v>
      </c>
      <c r="BL942" s="17" t="s">
        <v>108</v>
      </c>
      <c r="BM942" s="41" t="s">
        <v>1374</v>
      </c>
    </row>
    <row r="943" spans="2:65" s="12" customFormat="1" ht="33.75" x14ac:dyDescent="0.2">
      <c r="B943" s="160"/>
      <c r="D943" s="161" t="s">
        <v>327</v>
      </c>
      <c r="E943" s="43" t="s">
        <v>1</v>
      </c>
      <c r="F943" s="162" t="s">
        <v>897</v>
      </c>
      <c r="H943" s="163">
        <v>552.9</v>
      </c>
      <c r="L943" s="160"/>
      <c r="M943" s="164"/>
      <c r="T943" s="165"/>
      <c r="AT943" s="43" t="s">
        <v>327</v>
      </c>
      <c r="AU943" s="43" t="s">
        <v>86</v>
      </c>
      <c r="AV943" s="12" t="s">
        <v>86</v>
      </c>
      <c r="AW943" s="12" t="s">
        <v>33</v>
      </c>
      <c r="AX943" s="12" t="s">
        <v>77</v>
      </c>
      <c r="AY943" s="43" t="s">
        <v>304</v>
      </c>
    </row>
    <row r="944" spans="2:65" s="13" customFormat="1" x14ac:dyDescent="0.2">
      <c r="B944" s="166"/>
      <c r="D944" s="161" t="s">
        <v>327</v>
      </c>
      <c r="E944" s="44" t="s">
        <v>1</v>
      </c>
      <c r="F944" s="167" t="s">
        <v>1375</v>
      </c>
      <c r="H944" s="168">
        <v>552.9</v>
      </c>
      <c r="L944" s="166"/>
      <c r="M944" s="169"/>
      <c r="T944" s="170"/>
      <c r="AT944" s="44" t="s">
        <v>327</v>
      </c>
      <c r="AU944" s="44" t="s">
        <v>86</v>
      </c>
      <c r="AV944" s="13" t="s">
        <v>315</v>
      </c>
      <c r="AW944" s="13" t="s">
        <v>33</v>
      </c>
      <c r="AX944" s="13" t="s">
        <v>8</v>
      </c>
      <c r="AY944" s="44" t="s">
        <v>304</v>
      </c>
    </row>
    <row r="945" spans="2:65" s="1" customFormat="1" ht="24.2" customHeight="1" x14ac:dyDescent="0.2">
      <c r="B945" s="24"/>
      <c r="C945" s="150" t="s">
        <v>1376</v>
      </c>
      <c r="D945" s="150" t="s">
        <v>306</v>
      </c>
      <c r="E945" s="151" t="s">
        <v>1377</v>
      </c>
      <c r="F945" s="152" t="s">
        <v>1378</v>
      </c>
      <c r="G945" s="153" t="s">
        <v>325</v>
      </c>
      <c r="H945" s="154">
        <v>1164.7670000000001</v>
      </c>
      <c r="I945" s="40"/>
      <c r="J945" s="155">
        <f>ROUND(I945*H945,0)</f>
        <v>0</v>
      </c>
      <c r="K945" s="152" t="s">
        <v>310</v>
      </c>
      <c r="L945" s="24"/>
      <c r="M945" s="156" t="s">
        <v>1</v>
      </c>
      <c r="N945" s="157" t="s">
        <v>42</v>
      </c>
      <c r="P945" s="158">
        <f>O945*H945</f>
        <v>0</v>
      </c>
      <c r="Q945" s="158">
        <v>2.8E-5</v>
      </c>
      <c r="R945" s="158">
        <f>Q945*H945</f>
        <v>3.2613476000000002E-2</v>
      </c>
      <c r="S945" s="158">
        <v>0</v>
      </c>
      <c r="T945" s="159">
        <f>S945*H945</f>
        <v>0</v>
      </c>
      <c r="AR945" s="41" t="s">
        <v>108</v>
      </c>
      <c r="AT945" s="41" t="s">
        <v>306</v>
      </c>
      <c r="AU945" s="41" t="s">
        <v>86</v>
      </c>
      <c r="AY945" s="17" t="s">
        <v>304</v>
      </c>
      <c r="BE945" s="42">
        <f>IF(N945="základní",J945,0)</f>
        <v>0</v>
      </c>
      <c r="BF945" s="42">
        <f>IF(N945="snížená",J945,0)</f>
        <v>0</v>
      </c>
      <c r="BG945" s="42">
        <f>IF(N945="zákl. přenesená",J945,0)</f>
        <v>0</v>
      </c>
      <c r="BH945" s="42">
        <f>IF(N945="sníž. přenesená",J945,0)</f>
        <v>0</v>
      </c>
      <c r="BI945" s="42">
        <f>IF(N945="nulová",J945,0)</f>
        <v>0</v>
      </c>
      <c r="BJ945" s="17" t="s">
        <v>8</v>
      </c>
      <c r="BK945" s="42">
        <f>ROUND(I945*H945,0)</f>
        <v>0</v>
      </c>
      <c r="BL945" s="17" t="s">
        <v>108</v>
      </c>
      <c r="BM945" s="41" t="s">
        <v>1379</v>
      </c>
    </row>
    <row r="946" spans="2:65" s="12" customFormat="1" ht="22.5" x14ac:dyDescent="0.2">
      <c r="B946" s="160"/>
      <c r="D946" s="161" t="s">
        <v>327</v>
      </c>
      <c r="E946" s="43" t="s">
        <v>1</v>
      </c>
      <c r="F946" s="162" t="s">
        <v>1380</v>
      </c>
      <c r="H946" s="163">
        <v>701.82</v>
      </c>
      <c r="L946" s="160"/>
      <c r="M946" s="164"/>
      <c r="T946" s="165"/>
      <c r="AT946" s="43" t="s">
        <v>327</v>
      </c>
      <c r="AU946" s="43" t="s">
        <v>86</v>
      </c>
      <c r="AV946" s="12" t="s">
        <v>86</v>
      </c>
      <c r="AW946" s="12" t="s">
        <v>33</v>
      </c>
      <c r="AX946" s="12" t="s">
        <v>77</v>
      </c>
      <c r="AY946" s="43" t="s">
        <v>304</v>
      </c>
    </row>
    <row r="947" spans="2:65" s="12" customFormat="1" ht="22.5" x14ac:dyDescent="0.2">
      <c r="B947" s="160"/>
      <c r="D947" s="161" t="s">
        <v>327</v>
      </c>
      <c r="E947" s="43" t="s">
        <v>1</v>
      </c>
      <c r="F947" s="162" t="s">
        <v>1381</v>
      </c>
      <c r="H947" s="163">
        <v>462.947</v>
      </c>
      <c r="L947" s="160"/>
      <c r="M947" s="164"/>
      <c r="T947" s="165"/>
      <c r="AT947" s="43" t="s">
        <v>327</v>
      </c>
      <c r="AU947" s="43" t="s">
        <v>86</v>
      </c>
      <c r="AV947" s="12" t="s">
        <v>86</v>
      </c>
      <c r="AW947" s="12" t="s">
        <v>33</v>
      </c>
      <c r="AX947" s="12" t="s">
        <v>77</v>
      </c>
      <c r="AY947" s="43" t="s">
        <v>304</v>
      </c>
    </row>
    <row r="948" spans="2:65" s="13" customFormat="1" x14ac:dyDescent="0.2">
      <c r="B948" s="166"/>
      <c r="D948" s="161" t="s">
        <v>327</v>
      </c>
      <c r="E948" s="44" t="s">
        <v>1</v>
      </c>
      <c r="F948" s="167" t="s">
        <v>335</v>
      </c>
      <c r="H948" s="168">
        <v>1164.7670000000001</v>
      </c>
      <c r="L948" s="166"/>
      <c r="M948" s="169"/>
      <c r="T948" s="170"/>
      <c r="AT948" s="44" t="s">
        <v>327</v>
      </c>
      <c r="AU948" s="44" t="s">
        <v>86</v>
      </c>
      <c r="AV948" s="13" t="s">
        <v>315</v>
      </c>
      <c r="AW948" s="13" t="s">
        <v>33</v>
      </c>
      <c r="AX948" s="13" t="s">
        <v>8</v>
      </c>
      <c r="AY948" s="44" t="s">
        <v>304</v>
      </c>
    </row>
    <row r="949" spans="2:65" s="1" customFormat="1" ht="24.2" customHeight="1" x14ac:dyDescent="0.2">
      <c r="B949" s="24"/>
      <c r="C949" s="150" t="s">
        <v>1382</v>
      </c>
      <c r="D949" s="150" t="s">
        <v>306</v>
      </c>
      <c r="E949" s="151" t="s">
        <v>1383</v>
      </c>
      <c r="F949" s="152" t="s">
        <v>1384</v>
      </c>
      <c r="G949" s="153" t="s">
        <v>309</v>
      </c>
      <c r="H949" s="154">
        <v>12</v>
      </c>
      <c r="I949" s="40"/>
      <c r="J949" s="155">
        <f>ROUND(I949*H949,0)</f>
        <v>0</v>
      </c>
      <c r="K949" s="152" t="s">
        <v>310</v>
      </c>
      <c r="L949" s="24"/>
      <c r="M949" s="156" t="s">
        <v>1</v>
      </c>
      <c r="N949" s="157" t="s">
        <v>42</v>
      </c>
      <c r="P949" s="158">
        <f>O949*H949</f>
        <v>0</v>
      </c>
      <c r="Q949" s="158">
        <v>0</v>
      </c>
      <c r="R949" s="158">
        <f>Q949*H949</f>
        <v>0</v>
      </c>
      <c r="S949" s="158">
        <v>0</v>
      </c>
      <c r="T949" s="159">
        <f>S949*H949</f>
        <v>0</v>
      </c>
      <c r="AR949" s="41" t="s">
        <v>108</v>
      </c>
      <c r="AT949" s="41" t="s">
        <v>306</v>
      </c>
      <c r="AU949" s="41" t="s">
        <v>86</v>
      </c>
      <c r="AY949" s="17" t="s">
        <v>304</v>
      </c>
      <c r="BE949" s="42">
        <f>IF(N949="základní",J949,0)</f>
        <v>0</v>
      </c>
      <c r="BF949" s="42">
        <f>IF(N949="snížená",J949,0)</f>
        <v>0</v>
      </c>
      <c r="BG949" s="42">
        <f>IF(N949="zákl. přenesená",J949,0)</f>
        <v>0</v>
      </c>
      <c r="BH949" s="42">
        <f>IF(N949="sníž. přenesená",J949,0)</f>
        <v>0</v>
      </c>
      <c r="BI949" s="42">
        <f>IF(N949="nulová",J949,0)</f>
        <v>0</v>
      </c>
      <c r="BJ949" s="17" t="s">
        <v>8</v>
      </c>
      <c r="BK949" s="42">
        <f>ROUND(I949*H949,0)</f>
        <v>0</v>
      </c>
      <c r="BL949" s="17" t="s">
        <v>108</v>
      </c>
      <c r="BM949" s="41" t="s">
        <v>1385</v>
      </c>
    </row>
    <row r="950" spans="2:65" s="12" customFormat="1" x14ac:dyDescent="0.2">
      <c r="B950" s="160"/>
      <c r="D950" s="161" t="s">
        <v>327</v>
      </c>
      <c r="E950" s="43" t="s">
        <v>1</v>
      </c>
      <c r="F950" s="162" t="s">
        <v>1386</v>
      </c>
      <c r="H950" s="163">
        <v>4</v>
      </c>
      <c r="L950" s="160"/>
      <c r="M950" s="164"/>
      <c r="T950" s="165"/>
      <c r="AT950" s="43" t="s">
        <v>327</v>
      </c>
      <c r="AU950" s="43" t="s">
        <v>86</v>
      </c>
      <c r="AV950" s="12" t="s">
        <v>86</v>
      </c>
      <c r="AW950" s="12" t="s">
        <v>33</v>
      </c>
      <c r="AX950" s="12" t="s">
        <v>77</v>
      </c>
      <c r="AY950" s="43" t="s">
        <v>304</v>
      </c>
    </row>
    <row r="951" spans="2:65" s="12" customFormat="1" x14ac:dyDescent="0.2">
      <c r="B951" s="160"/>
      <c r="D951" s="161" t="s">
        <v>327</v>
      </c>
      <c r="E951" s="43" t="s">
        <v>1</v>
      </c>
      <c r="F951" s="162" t="s">
        <v>1387</v>
      </c>
      <c r="H951" s="163">
        <v>8</v>
      </c>
      <c r="L951" s="160"/>
      <c r="M951" s="164"/>
      <c r="T951" s="165"/>
      <c r="AT951" s="43" t="s">
        <v>327</v>
      </c>
      <c r="AU951" s="43" t="s">
        <v>86</v>
      </c>
      <c r="AV951" s="12" t="s">
        <v>86</v>
      </c>
      <c r="AW951" s="12" t="s">
        <v>33</v>
      </c>
      <c r="AX951" s="12" t="s">
        <v>77</v>
      </c>
      <c r="AY951" s="43" t="s">
        <v>304</v>
      </c>
    </row>
    <row r="952" spans="2:65" s="13" customFormat="1" x14ac:dyDescent="0.2">
      <c r="B952" s="166"/>
      <c r="D952" s="161" t="s">
        <v>327</v>
      </c>
      <c r="E952" s="44" t="s">
        <v>1</v>
      </c>
      <c r="F952" s="167" t="s">
        <v>335</v>
      </c>
      <c r="H952" s="168">
        <v>12</v>
      </c>
      <c r="L952" s="166"/>
      <c r="M952" s="169"/>
      <c r="T952" s="170"/>
      <c r="AT952" s="44" t="s">
        <v>327</v>
      </c>
      <c r="AU952" s="44" t="s">
        <v>86</v>
      </c>
      <c r="AV952" s="13" t="s">
        <v>315</v>
      </c>
      <c r="AW952" s="13" t="s">
        <v>33</v>
      </c>
      <c r="AX952" s="13" t="s">
        <v>8</v>
      </c>
      <c r="AY952" s="44" t="s">
        <v>304</v>
      </c>
    </row>
    <row r="953" spans="2:65" s="1" customFormat="1" ht="37.9" customHeight="1" x14ac:dyDescent="0.2">
      <c r="B953" s="24"/>
      <c r="C953" s="176" t="s">
        <v>1388</v>
      </c>
      <c r="D953" s="176" t="s">
        <v>431</v>
      </c>
      <c r="E953" s="177" t="s">
        <v>1389</v>
      </c>
      <c r="F953" s="178" t="s">
        <v>1390</v>
      </c>
      <c r="G953" s="179" t="s">
        <v>309</v>
      </c>
      <c r="H953" s="180">
        <v>12</v>
      </c>
      <c r="I953" s="46"/>
      <c r="J953" s="181">
        <f>ROUND(I953*H953,0)</f>
        <v>0</v>
      </c>
      <c r="K953" s="178" t="s">
        <v>310</v>
      </c>
      <c r="L953" s="182"/>
      <c r="M953" s="183" t="s">
        <v>1</v>
      </c>
      <c r="N953" s="184" t="s">
        <v>42</v>
      </c>
      <c r="P953" s="158">
        <f>O953*H953</f>
        <v>0</v>
      </c>
      <c r="Q953" s="158">
        <v>2.5000000000000001E-4</v>
      </c>
      <c r="R953" s="158">
        <f>Q953*H953</f>
        <v>3.0000000000000001E-3</v>
      </c>
      <c r="S953" s="158">
        <v>0</v>
      </c>
      <c r="T953" s="159">
        <f>S953*H953</f>
        <v>0</v>
      </c>
      <c r="AR953" s="41" t="s">
        <v>339</v>
      </c>
      <c r="AT953" s="41" t="s">
        <v>431</v>
      </c>
      <c r="AU953" s="41" t="s">
        <v>86</v>
      </c>
      <c r="AY953" s="17" t="s">
        <v>304</v>
      </c>
      <c r="BE953" s="42">
        <f>IF(N953="základní",J953,0)</f>
        <v>0</v>
      </c>
      <c r="BF953" s="42">
        <f>IF(N953="snížená",J953,0)</f>
        <v>0</v>
      </c>
      <c r="BG953" s="42">
        <f>IF(N953="zákl. přenesená",J953,0)</f>
        <v>0</v>
      </c>
      <c r="BH953" s="42">
        <f>IF(N953="sníž. přenesená",J953,0)</f>
        <v>0</v>
      </c>
      <c r="BI953" s="42">
        <f>IF(N953="nulová",J953,0)</f>
        <v>0</v>
      </c>
      <c r="BJ953" s="17" t="s">
        <v>8</v>
      </c>
      <c r="BK953" s="42">
        <f>ROUND(I953*H953,0)</f>
        <v>0</v>
      </c>
      <c r="BL953" s="17" t="s">
        <v>108</v>
      </c>
      <c r="BM953" s="41" t="s">
        <v>1391</v>
      </c>
    </row>
    <row r="954" spans="2:65" s="1" customFormat="1" ht="33" customHeight="1" x14ac:dyDescent="0.2">
      <c r="B954" s="24"/>
      <c r="C954" s="150" t="s">
        <v>1392</v>
      </c>
      <c r="D954" s="150" t="s">
        <v>306</v>
      </c>
      <c r="E954" s="151" t="s">
        <v>1393</v>
      </c>
      <c r="F954" s="152" t="s">
        <v>1394</v>
      </c>
      <c r="G954" s="153" t="s">
        <v>325</v>
      </c>
      <c r="H954" s="154">
        <v>7.9</v>
      </c>
      <c r="I954" s="40"/>
      <c r="J954" s="155">
        <f>ROUND(I954*H954,0)</f>
        <v>0</v>
      </c>
      <c r="K954" s="152" t="s">
        <v>310</v>
      </c>
      <c r="L954" s="24"/>
      <c r="M954" s="156" t="s">
        <v>1</v>
      </c>
      <c r="N954" s="157" t="s">
        <v>42</v>
      </c>
      <c r="P954" s="158">
        <f>O954*H954</f>
        <v>0</v>
      </c>
      <c r="Q954" s="158">
        <v>6.3000000000000003E-4</v>
      </c>
      <c r="R954" s="158">
        <f>Q954*H954</f>
        <v>4.9770000000000005E-3</v>
      </c>
      <c r="S954" s="158">
        <v>0</v>
      </c>
      <c r="T954" s="159">
        <f>S954*H954</f>
        <v>0</v>
      </c>
      <c r="AR954" s="41" t="s">
        <v>108</v>
      </c>
      <c r="AT954" s="41" t="s">
        <v>306</v>
      </c>
      <c r="AU954" s="41" t="s">
        <v>86</v>
      </c>
      <c r="AY954" s="17" t="s">
        <v>304</v>
      </c>
      <c r="BE954" s="42">
        <f>IF(N954="základní",J954,0)</f>
        <v>0</v>
      </c>
      <c r="BF954" s="42">
        <f>IF(N954="snížená",J954,0)</f>
        <v>0</v>
      </c>
      <c r="BG954" s="42">
        <f>IF(N954="zákl. přenesená",J954,0)</f>
        <v>0</v>
      </c>
      <c r="BH954" s="42">
        <f>IF(N954="sníž. přenesená",J954,0)</f>
        <v>0</v>
      </c>
      <c r="BI954" s="42">
        <f>IF(N954="nulová",J954,0)</f>
        <v>0</v>
      </c>
      <c r="BJ954" s="17" t="s">
        <v>8</v>
      </c>
      <c r="BK954" s="42">
        <f>ROUND(I954*H954,0)</f>
        <v>0</v>
      </c>
      <c r="BL954" s="17" t="s">
        <v>108</v>
      </c>
      <c r="BM954" s="41" t="s">
        <v>1395</v>
      </c>
    </row>
    <row r="955" spans="2:65" s="12" customFormat="1" ht="22.5" x14ac:dyDescent="0.2">
      <c r="B955" s="160"/>
      <c r="D955" s="161" t="s">
        <v>327</v>
      </c>
      <c r="E955" s="43" t="s">
        <v>1</v>
      </c>
      <c r="F955" s="162" t="s">
        <v>1396</v>
      </c>
      <c r="H955" s="163">
        <v>0.9</v>
      </c>
      <c r="L955" s="160"/>
      <c r="M955" s="164"/>
      <c r="T955" s="165"/>
      <c r="AT955" s="43" t="s">
        <v>327</v>
      </c>
      <c r="AU955" s="43" t="s">
        <v>86</v>
      </c>
      <c r="AV955" s="12" t="s">
        <v>86</v>
      </c>
      <c r="AW955" s="12" t="s">
        <v>33</v>
      </c>
      <c r="AX955" s="12" t="s">
        <v>77</v>
      </c>
      <c r="AY955" s="43" t="s">
        <v>304</v>
      </c>
    </row>
    <row r="956" spans="2:65" s="12" customFormat="1" x14ac:dyDescent="0.2">
      <c r="B956" s="160"/>
      <c r="D956" s="161" t="s">
        <v>327</v>
      </c>
      <c r="E956" s="43" t="s">
        <v>1</v>
      </c>
      <c r="F956" s="162" t="s">
        <v>1397</v>
      </c>
      <c r="H956" s="163">
        <v>7</v>
      </c>
      <c r="L956" s="160"/>
      <c r="M956" s="164"/>
      <c r="T956" s="165"/>
      <c r="AT956" s="43" t="s">
        <v>327</v>
      </c>
      <c r="AU956" s="43" t="s">
        <v>86</v>
      </c>
      <c r="AV956" s="12" t="s">
        <v>86</v>
      </c>
      <c r="AW956" s="12" t="s">
        <v>33</v>
      </c>
      <c r="AX956" s="12" t="s">
        <v>77</v>
      </c>
      <c r="AY956" s="43" t="s">
        <v>304</v>
      </c>
    </row>
    <row r="957" spans="2:65" s="13" customFormat="1" x14ac:dyDescent="0.2">
      <c r="B957" s="166"/>
      <c r="D957" s="161" t="s">
        <v>327</v>
      </c>
      <c r="E957" s="44" t="s">
        <v>1</v>
      </c>
      <c r="F957" s="167" t="s">
        <v>335</v>
      </c>
      <c r="H957" s="168">
        <v>7.9</v>
      </c>
      <c r="L957" s="166"/>
      <c r="M957" s="169"/>
      <c r="T957" s="170"/>
      <c r="AT957" s="44" t="s">
        <v>327</v>
      </c>
      <c r="AU957" s="44" t="s">
        <v>86</v>
      </c>
      <c r="AV957" s="13" t="s">
        <v>315</v>
      </c>
      <c r="AW957" s="13" t="s">
        <v>33</v>
      </c>
      <c r="AX957" s="13" t="s">
        <v>8</v>
      </c>
      <c r="AY957" s="44" t="s">
        <v>304</v>
      </c>
    </row>
    <row r="958" spans="2:65" s="1" customFormat="1" ht="33" customHeight="1" x14ac:dyDescent="0.2">
      <c r="B958" s="24"/>
      <c r="C958" s="150" t="s">
        <v>1398</v>
      </c>
      <c r="D958" s="150" t="s">
        <v>306</v>
      </c>
      <c r="E958" s="151" t="s">
        <v>1399</v>
      </c>
      <c r="F958" s="152" t="s">
        <v>1400</v>
      </c>
      <c r="G958" s="153" t="s">
        <v>325</v>
      </c>
      <c r="H958" s="154">
        <v>128.17699999999999</v>
      </c>
      <c r="I958" s="40"/>
      <c r="J958" s="155">
        <f>ROUND(I958*H958,0)</f>
        <v>0</v>
      </c>
      <c r="K958" s="152" t="s">
        <v>310</v>
      </c>
      <c r="L958" s="24"/>
      <c r="M958" s="156" t="s">
        <v>1</v>
      </c>
      <c r="N958" s="157" t="s">
        <v>42</v>
      </c>
      <c r="P958" s="158">
        <f>O958*H958</f>
        <v>0</v>
      </c>
      <c r="Q958" s="158">
        <v>1.575E-3</v>
      </c>
      <c r="R958" s="158">
        <f>Q958*H958</f>
        <v>0.20187877499999998</v>
      </c>
      <c r="S958" s="158">
        <v>0</v>
      </c>
      <c r="T958" s="159">
        <f>S958*H958</f>
        <v>0</v>
      </c>
      <c r="AR958" s="41" t="s">
        <v>108</v>
      </c>
      <c r="AT958" s="41" t="s">
        <v>306</v>
      </c>
      <c r="AU958" s="41" t="s">
        <v>86</v>
      </c>
      <c r="AY958" s="17" t="s">
        <v>304</v>
      </c>
      <c r="BE958" s="42">
        <f>IF(N958="základní",J958,0)</f>
        <v>0</v>
      </c>
      <c r="BF958" s="42">
        <f>IF(N958="snížená",J958,0)</f>
        <v>0</v>
      </c>
      <c r="BG958" s="42">
        <f>IF(N958="zákl. přenesená",J958,0)</f>
        <v>0</v>
      </c>
      <c r="BH958" s="42">
        <f>IF(N958="sníž. přenesená",J958,0)</f>
        <v>0</v>
      </c>
      <c r="BI958" s="42">
        <f>IF(N958="nulová",J958,0)</f>
        <v>0</v>
      </c>
      <c r="BJ958" s="17" t="s">
        <v>8</v>
      </c>
      <c r="BK958" s="42">
        <f>ROUND(I958*H958,0)</f>
        <v>0</v>
      </c>
      <c r="BL958" s="17" t="s">
        <v>108</v>
      </c>
      <c r="BM958" s="41" t="s">
        <v>1401</v>
      </c>
    </row>
    <row r="959" spans="2:65" s="12" customFormat="1" x14ac:dyDescent="0.2">
      <c r="B959" s="160"/>
      <c r="D959" s="161" t="s">
        <v>327</v>
      </c>
      <c r="E959" s="43" t="s">
        <v>1</v>
      </c>
      <c r="F959" s="162" t="s">
        <v>1402</v>
      </c>
      <c r="H959" s="163">
        <v>4.18</v>
      </c>
      <c r="L959" s="160"/>
      <c r="M959" s="164"/>
      <c r="T959" s="165"/>
      <c r="AT959" s="43" t="s">
        <v>327</v>
      </c>
      <c r="AU959" s="43" t="s">
        <v>86</v>
      </c>
      <c r="AV959" s="12" t="s">
        <v>86</v>
      </c>
      <c r="AW959" s="12" t="s">
        <v>33</v>
      </c>
      <c r="AX959" s="12" t="s">
        <v>77</v>
      </c>
      <c r="AY959" s="43" t="s">
        <v>304</v>
      </c>
    </row>
    <row r="960" spans="2:65" s="12" customFormat="1" x14ac:dyDescent="0.2">
      <c r="B960" s="160"/>
      <c r="D960" s="161" t="s">
        <v>327</v>
      </c>
      <c r="E960" s="43" t="s">
        <v>1</v>
      </c>
      <c r="F960" s="162" t="s">
        <v>1403</v>
      </c>
      <c r="H960" s="163">
        <v>3.5190000000000001</v>
      </c>
      <c r="L960" s="160"/>
      <c r="M960" s="164"/>
      <c r="T960" s="165"/>
      <c r="AT960" s="43" t="s">
        <v>327</v>
      </c>
      <c r="AU960" s="43" t="s">
        <v>86</v>
      </c>
      <c r="AV960" s="12" t="s">
        <v>86</v>
      </c>
      <c r="AW960" s="12" t="s">
        <v>33</v>
      </c>
      <c r="AX960" s="12" t="s">
        <v>77</v>
      </c>
      <c r="AY960" s="43" t="s">
        <v>304</v>
      </c>
    </row>
    <row r="961" spans="2:65" s="12" customFormat="1" x14ac:dyDescent="0.2">
      <c r="B961" s="160"/>
      <c r="D961" s="161" t="s">
        <v>327</v>
      </c>
      <c r="E961" s="43" t="s">
        <v>1</v>
      </c>
      <c r="F961" s="162" t="s">
        <v>1404</v>
      </c>
      <c r="H961" s="163">
        <v>8.4649999999999999</v>
      </c>
      <c r="L961" s="160"/>
      <c r="M961" s="164"/>
      <c r="T961" s="165"/>
      <c r="AT961" s="43" t="s">
        <v>327</v>
      </c>
      <c r="AU961" s="43" t="s">
        <v>86</v>
      </c>
      <c r="AV961" s="12" t="s">
        <v>86</v>
      </c>
      <c r="AW961" s="12" t="s">
        <v>33</v>
      </c>
      <c r="AX961" s="12" t="s">
        <v>77</v>
      </c>
      <c r="AY961" s="43" t="s">
        <v>304</v>
      </c>
    </row>
    <row r="962" spans="2:65" s="12" customFormat="1" ht="22.5" x14ac:dyDescent="0.2">
      <c r="B962" s="160"/>
      <c r="D962" s="161" t="s">
        <v>327</v>
      </c>
      <c r="E962" s="43" t="s">
        <v>1</v>
      </c>
      <c r="F962" s="162" t="s">
        <v>1405</v>
      </c>
      <c r="H962" s="163">
        <v>87.097999999999999</v>
      </c>
      <c r="L962" s="160"/>
      <c r="M962" s="164"/>
      <c r="T962" s="165"/>
      <c r="AT962" s="43" t="s">
        <v>327</v>
      </c>
      <c r="AU962" s="43" t="s">
        <v>86</v>
      </c>
      <c r="AV962" s="12" t="s">
        <v>86</v>
      </c>
      <c r="AW962" s="12" t="s">
        <v>33</v>
      </c>
      <c r="AX962" s="12" t="s">
        <v>77</v>
      </c>
      <c r="AY962" s="43" t="s">
        <v>304</v>
      </c>
    </row>
    <row r="963" spans="2:65" s="12" customFormat="1" x14ac:dyDescent="0.2">
      <c r="B963" s="160"/>
      <c r="D963" s="161" t="s">
        <v>327</v>
      </c>
      <c r="E963" s="43" t="s">
        <v>1</v>
      </c>
      <c r="F963" s="162" t="s">
        <v>1406</v>
      </c>
      <c r="H963" s="163">
        <v>24.914999999999999</v>
      </c>
      <c r="L963" s="160"/>
      <c r="M963" s="164"/>
      <c r="T963" s="165"/>
      <c r="AT963" s="43" t="s">
        <v>327</v>
      </c>
      <c r="AU963" s="43" t="s">
        <v>86</v>
      </c>
      <c r="AV963" s="12" t="s">
        <v>86</v>
      </c>
      <c r="AW963" s="12" t="s">
        <v>33</v>
      </c>
      <c r="AX963" s="12" t="s">
        <v>77</v>
      </c>
      <c r="AY963" s="43" t="s">
        <v>304</v>
      </c>
    </row>
    <row r="964" spans="2:65" s="13" customFormat="1" x14ac:dyDescent="0.2">
      <c r="B964" s="166"/>
      <c r="D964" s="161" t="s">
        <v>327</v>
      </c>
      <c r="E964" s="44" t="s">
        <v>1</v>
      </c>
      <c r="F964" s="167" t="s">
        <v>335</v>
      </c>
      <c r="H964" s="168">
        <v>128.17699999999999</v>
      </c>
      <c r="L964" s="166"/>
      <c r="M964" s="169"/>
      <c r="T964" s="170"/>
      <c r="AT964" s="44" t="s">
        <v>327</v>
      </c>
      <c r="AU964" s="44" t="s">
        <v>86</v>
      </c>
      <c r="AV964" s="13" t="s">
        <v>315</v>
      </c>
      <c r="AW964" s="13" t="s">
        <v>33</v>
      </c>
      <c r="AX964" s="13" t="s">
        <v>8</v>
      </c>
      <c r="AY964" s="44" t="s">
        <v>304</v>
      </c>
    </row>
    <row r="965" spans="2:65" s="1" customFormat="1" ht="24.2" customHeight="1" x14ac:dyDescent="0.2">
      <c r="B965" s="24"/>
      <c r="C965" s="150" t="s">
        <v>1407</v>
      </c>
      <c r="D965" s="150" t="s">
        <v>306</v>
      </c>
      <c r="E965" s="151" t="s">
        <v>1408</v>
      </c>
      <c r="F965" s="152" t="s">
        <v>1409</v>
      </c>
      <c r="G965" s="153" t="s">
        <v>346</v>
      </c>
      <c r="H965" s="154">
        <v>110</v>
      </c>
      <c r="I965" s="40"/>
      <c r="J965" s="155">
        <f>ROUND(I965*H965,0)</f>
        <v>0</v>
      </c>
      <c r="K965" s="152" t="s">
        <v>310</v>
      </c>
      <c r="L965" s="24"/>
      <c r="M965" s="156" t="s">
        <v>1</v>
      </c>
      <c r="N965" s="157" t="s">
        <v>42</v>
      </c>
      <c r="P965" s="158">
        <f>O965*H965</f>
        <v>0</v>
      </c>
      <c r="Q965" s="158">
        <v>7.0350000000000002E-4</v>
      </c>
      <c r="R965" s="158">
        <f>Q965*H965</f>
        <v>7.7385000000000009E-2</v>
      </c>
      <c r="S965" s="158">
        <v>0</v>
      </c>
      <c r="T965" s="159">
        <f>S965*H965</f>
        <v>0</v>
      </c>
      <c r="AR965" s="41" t="s">
        <v>108</v>
      </c>
      <c r="AT965" s="41" t="s">
        <v>306</v>
      </c>
      <c r="AU965" s="41" t="s">
        <v>86</v>
      </c>
      <c r="AY965" s="17" t="s">
        <v>304</v>
      </c>
      <c r="BE965" s="42">
        <f>IF(N965="základní",J965,0)</f>
        <v>0</v>
      </c>
      <c r="BF965" s="42">
        <f>IF(N965="snížená",J965,0)</f>
        <v>0</v>
      </c>
      <c r="BG965" s="42">
        <f>IF(N965="zákl. přenesená",J965,0)</f>
        <v>0</v>
      </c>
      <c r="BH965" s="42">
        <f>IF(N965="sníž. přenesená",J965,0)</f>
        <v>0</v>
      </c>
      <c r="BI965" s="42">
        <f>IF(N965="nulová",J965,0)</f>
        <v>0</v>
      </c>
      <c r="BJ965" s="17" t="s">
        <v>8</v>
      </c>
      <c r="BK965" s="42">
        <f>ROUND(I965*H965,0)</f>
        <v>0</v>
      </c>
      <c r="BL965" s="17" t="s">
        <v>108</v>
      </c>
      <c r="BM965" s="41" t="s">
        <v>1410</v>
      </c>
    </row>
    <row r="966" spans="2:65" s="12" customFormat="1" x14ac:dyDescent="0.2">
      <c r="B966" s="160"/>
      <c r="D966" s="161" t="s">
        <v>327</v>
      </c>
      <c r="E966" s="43" t="s">
        <v>1</v>
      </c>
      <c r="F966" s="162" t="s">
        <v>1411</v>
      </c>
      <c r="H966" s="163">
        <v>110</v>
      </c>
      <c r="L966" s="160"/>
      <c r="M966" s="164"/>
      <c r="T966" s="165"/>
      <c r="AT966" s="43" t="s">
        <v>327</v>
      </c>
      <c r="AU966" s="43" t="s">
        <v>86</v>
      </c>
      <c r="AV966" s="12" t="s">
        <v>86</v>
      </c>
      <c r="AW966" s="12" t="s">
        <v>33</v>
      </c>
      <c r="AX966" s="12" t="s">
        <v>8</v>
      </c>
      <c r="AY966" s="43" t="s">
        <v>304</v>
      </c>
    </row>
    <row r="967" spans="2:65" s="1" customFormat="1" ht="21.75" customHeight="1" x14ac:dyDescent="0.2">
      <c r="B967" s="24"/>
      <c r="C967" s="150" t="s">
        <v>1412</v>
      </c>
      <c r="D967" s="150" t="s">
        <v>306</v>
      </c>
      <c r="E967" s="151" t="s">
        <v>1413</v>
      </c>
      <c r="F967" s="152" t="s">
        <v>1414</v>
      </c>
      <c r="G967" s="153" t="s">
        <v>309</v>
      </c>
      <c r="H967" s="154">
        <v>1</v>
      </c>
      <c r="I967" s="40"/>
      <c r="J967" s="155">
        <f>ROUND(I967*H967,0)</f>
        <v>0</v>
      </c>
      <c r="K967" s="152" t="s">
        <v>310</v>
      </c>
      <c r="L967" s="24"/>
      <c r="M967" s="156" t="s">
        <v>1</v>
      </c>
      <c r="N967" s="157" t="s">
        <v>42</v>
      </c>
      <c r="P967" s="158">
        <f>O967*H967</f>
        <v>0</v>
      </c>
      <c r="Q967" s="158">
        <v>9.3600000000000003E-3</v>
      </c>
      <c r="R967" s="158">
        <f>Q967*H967</f>
        <v>9.3600000000000003E-3</v>
      </c>
      <c r="S967" s="158">
        <v>0</v>
      </c>
      <c r="T967" s="159">
        <f>S967*H967</f>
        <v>0</v>
      </c>
      <c r="AR967" s="41" t="s">
        <v>108</v>
      </c>
      <c r="AT967" s="41" t="s">
        <v>306</v>
      </c>
      <c r="AU967" s="41" t="s">
        <v>86</v>
      </c>
      <c r="AY967" s="17" t="s">
        <v>304</v>
      </c>
      <c r="BE967" s="42">
        <f>IF(N967="základní",J967,0)</f>
        <v>0</v>
      </c>
      <c r="BF967" s="42">
        <f>IF(N967="snížená",J967,0)</f>
        <v>0</v>
      </c>
      <c r="BG967" s="42">
        <f>IF(N967="zákl. přenesená",J967,0)</f>
        <v>0</v>
      </c>
      <c r="BH967" s="42">
        <f>IF(N967="sníž. přenesená",J967,0)</f>
        <v>0</v>
      </c>
      <c r="BI967" s="42">
        <f>IF(N967="nulová",J967,0)</f>
        <v>0</v>
      </c>
      <c r="BJ967" s="17" t="s">
        <v>8</v>
      </c>
      <c r="BK967" s="42">
        <f>ROUND(I967*H967,0)</f>
        <v>0</v>
      </c>
      <c r="BL967" s="17" t="s">
        <v>108</v>
      </c>
      <c r="BM967" s="41" t="s">
        <v>1415</v>
      </c>
    </row>
    <row r="968" spans="2:65" s="12" customFormat="1" x14ac:dyDescent="0.2">
      <c r="B968" s="160"/>
      <c r="D968" s="161" t="s">
        <v>327</v>
      </c>
      <c r="E968" s="43" t="s">
        <v>1</v>
      </c>
      <c r="F968" s="162" t="s">
        <v>1416</v>
      </c>
      <c r="H968" s="163">
        <v>1</v>
      </c>
      <c r="L968" s="160"/>
      <c r="M968" s="164"/>
      <c r="T968" s="165"/>
      <c r="AT968" s="43" t="s">
        <v>327</v>
      </c>
      <c r="AU968" s="43" t="s">
        <v>86</v>
      </c>
      <c r="AV968" s="12" t="s">
        <v>86</v>
      </c>
      <c r="AW968" s="12" t="s">
        <v>33</v>
      </c>
      <c r="AX968" s="12" t="s">
        <v>8</v>
      </c>
      <c r="AY968" s="43" t="s">
        <v>304</v>
      </c>
    </row>
    <row r="969" spans="2:65" s="1" customFormat="1" ht="24.2" customHeight="1" x14ac:dyDescent="0.2">
      <c r="B969" s="24"/>
      <c r="C969" s="176" t="s">
        <v>1417</v>
      </c>
      <c r="D969" s="176" t="s">
        <v>431</v>
      </c>
      <c r="E969" s="177" t="s">
        <v>1418</v>
      </c>
      <c r="F969" s="178" t="s">
        <v>1419</v>
      </c>
      <c r="G969" s="179" t="s">
        <v>309</v>
      </c>
      <c r="H969" s="180">
        <v>1</v>
      </c>
      <c r="I969" s="46"/>
      <c r="J969" s="181">
        <f>ROUND(I969*H969,0)</f>
        <v>0</v>
      </c>
      <c r="K969" s="178" t="s">
        <v>1</v>
      </c>
      <c r="L969" s="182"/>
      <c r="M969" s="183" t="s">
        <v>1</v>
      </c>
      <c r="N969" s="184" t="s">
        <v>42</v>
      </c>
      <c r="P969" s="158">
        <f>O969*H969</f>
        <v>0</v>
      </c>
      <c r="Q969" s="158">
        <v>2.5000000000000001E-2</v>
      </c>
      <c r="R969" s="158">
        <f>Q969*H969</f>
        <v>2.5000000000000001E-2</v>
      </c>
      <c r="S969" s="158">
        <v>0</v>
      </c>
      <c r="T969" s="159">
        <f>S969*H969</f>
        <v>0</v>
      </c>
      <c r="AR969" s="41" t="s">
        <v>339</v>
      </c>
      <c r="AT969" s="41" t="s">
        <v>431</v>
      </c>
      <c r="AU969" s="41" t="s">
        <v>86</v>
      </c>
      <c r="AY969" s="17" t="s">
        <v>304</v>
      </c>
      <c r="BE969" s="42">
        <f>IF(N969="základní",J969,0)</f>
        <v>0</v>
      </c>
      <c r="BF969" s="42">
        <f>IF(N969="snížená",J969,0)</f>
        <v>0</v>
      </c>
      <c r="BG969" s="42">
        <f>IF(N969="zákl. přenesená",J969,0)</f>
        <v>0</v>
      </c>
      <c r="BH969" s="42">
        <f>IF(N969="sníž. přenesená",J969,0)</f>
        <v>0</v>
      </c>
      <c r="BI969" s="42">
        <f>IF(N969="nulová",J969,0)</f>
        <v>0</v>
      </c>
      <c r="BJ969" s="17" t="s">
        <v>8</v>
      </c>
      <c r="BK969" s="42">
        <f>ROUND(I969*H969,0)</f>
        <v>0</v>
      </c>
      <c r="BL969" s="17" t="s">
        <v>108</v>
      </c>
      <c r="BM969" s="41" t="s">
        <v>1420</v>
      </c>
    </row>
    <row r="970" spans="2:65" s="1" customFormat="1" ht="24.2" customHeight="1" x14ac:dyDescent="0.2">
      <c r="B970" s="24"/>
      <c r="C970" s="150" t="s">
        <v>1421</v>
      </c>
      <c r="D970" s="150" t="s">
        <v>306</v>
      </c>
      <c r="E970" s="151" t="s">
        <v>1422</v>
      </c>
      <c r="F970" s="152" t="s">
        <v>1423</v>
      </c>
      <c r="G970" s="153" t="s">
        <v>309</v>
      </c>
      <c r="H970" s="154">
        <v>17</v>
      </c>
      <c r="I970" s="40"/>
      <c r="J970" s="155">
        <f>ROUND(I970*H970,0)</f>
        <v>0</v>
      </c>
      <c r="K970" s="152" t="s">
        <v>310</v>
      </c>
      <c r="L970" s="24"/>
      <c r="M970" s="156" t="s">
        <v>1</v>
      </c>
      <c r="N970" s="157" t="s">
        <v>42</v>
      </c>
      <c r="P970" s="158">
        <f>O970*H970</f>
        <v>0</v>
      </c>
      <c r="Q970" s="158">
        <v>1.17E-2</v>
      </c>
      <c r="R970" s="158">
        <f>Q970*H970</f>
        <v>0.19889999999999999</v>
      </c>
      <c r="S970" s="158">
        <v>0</v>
      </c>
      <c r="T970" s="159">
        <f>S970*H970</f>
        <v>0</v>
      </c>
      <c r="AR970" s="41" t="s">
        <v>108</v>
      </c>
      <c r="AT970" s="41" t="s">
        <v>306</v>
      </c>
      <c r="AU970" s="41" t="s">
        <v>86</v>
      </c>
      <c r="AY970" s="17" t="s">
        <v>304</v>
      </c>
      <c r="BE970" s="42">
        <f>IF(N970="základní",J970,0)</f>
        <v>0</v>
      </c>
      <c r="BF970" s="42">
        <f>IF(N970="snížená",J970,0)</f>
        <v>0</v>
      </c>
      <c r="BG970" s="42">
        <f>IF(N970="zákl. přenesená",J970,0)</f>
        <v>0</v>
      </c>
      <c r="BH970" s="42">
        <f>IF(N970="sníž. přenesená",J970,0)</f>
        <v>0</v>
      </c>
      <c r="BI970" s="42">
        <f>IF(N970="nulová",J970,0)</f>
        <v>0</v>
      </c>
      <c r="BJ970" s="17" t="s">
        <v>8</v>
      </c>
      <c r="BK970" s="42">
        <f>ROUND(I970*H970,0)</f>
        <v>0</v>
      </c>
      <c r="BL970" s="17" t="s">
        <v>108</v>
      </c>
      <c r="BM970" s="41" t="s">
        <v>1424</v>
      </c>
    </row>
    <row r="971" spans="2:65" s="12" customFormat="1" x14ac:dyDescent="0.2">
      <c r="B971" s="160"/>
      <c r="D971" s="161" t="s">
        <v>327</v>
      </c>
      <c r="E971" s="43" t="s">
        <v>1</v>
      </c>
      <c r="F971" s="162" t="s">
        <v>1425</v>
      </c>
      <c r="H971" s="163">
        <v>17</v>
      </c>
      <c r="L971" s="160"/>
      <c r="M971" s="164"/>
      <c r="T971" s="165"/>
      <c r="AT971" s="43" t="s">
        <v>327</v>
      </c>
      <c r="AU971" s="43" t="s">
        <v>86</v>
      </c>
      <c r="AV971" s="12" t="s">
        <v>86</v>
      </c>
      <c r="AW971" s="12" t="s">
        <v>33</v>
      </c>
      <c r="AX971" s="12" t="s">
        <v>8</v>
      </c>
      <c r="AY971" s="43" t="s">
        <v>304</v>
      </c>
    </row>
    <row r="972" spans="2:65" s="1" customFormat="1" ht="16.5" customHeight="1" x14ac:dyDescent="0.2">
      <c r="B972" s="24"/>
      <c r="C972" s="176" t="s">
        <v>1426</v>
      </c>
      <c r="D972" s="176" t="s">
        <v>431</v>
      </c>
      <c r="E972" s="177" t="s">
        <v>1427</v>
      </c>
      <c r="F972" s="178" t="s">
        <v>1428</v>
      </c>
      <c r="G972" s="179" t="s">
        <v>309</v>
      </c>
      <c r="H972" s="180">
        <v>17</v>
      </c>
      <c r="I972" s="46"/>
      <c r="J972" s="181">
        <f>ROUND(I972*H972,0)</f>
        <v>0</v>
      </c>
      <c r="K972" s="178" t="s">
        <v>1</v>
      </c>
      <c r="L972" s="182"/>
      <c r="M972" s="183" t="s">
        <v>1</v>
      </c>
      <c r="N972" s="184" t="s">
        <v>42</v>
      </c>
      <c r="P972" s="158">
        <f>O972*H972</f>
        <v>0</v>
      </c>
      <c r="Q972" s="158">
        <v>1.1000000000000001E-3</v>
      </c>
      <c r="R972" s="158">
        <f>Q972*H972</f>
        <v>1.8700000000000001E-2</v>
      </c>
      <c r="S972" s="158">
        <v>0</v>
      </c>
      <c r="T972" s="159">
        <f>S972*H972</f>
        <v>0</v>
      </c>
      <c r="AR972" s="41" t="s">
        <v>339</v>
      </c>
      <c r="AT972" s="41" t="s">
        <v>431</v>
      </c>
      <c r="AU972" s="41" t="s">
        <v>86</v>
      </c>
      <c r="AY972" s="17" t="s">
        <v>304</v>
      </c>
      <c r="BE972" s="42">
        <f>IF(N972="základní",J972,0)</f>
        <v>0</v>
      </c>
      <c r="BF972" s="42">
        <f>IF(N972="snížená",J972,0)</f>
        <v>0</v>
      </c>
      <c r="BG972" s="42">
        <f>IF(N972="zákl. přenesená",J972,0)</f>
        <v>0</v>
      </c>
      <c r="BH972" s="42">
        <f>IF(N972="sníž. přenesená",J972,0)</f>
        <v>0</v>
      </c>
      <c r="BI972" s="42">
        <f>IF(N972="nulová",J972,0)</f>
        <v>0</v>
      </c>
      <c r="BJ972" s="17" t="s">
        <v>8</v>
      </c>
      <c r="BK972" s="42">
        <f>ROUND(I972*H972,0)</f>
        <v>0</v>
      </c>
      <c r="BL972" s="17" t="s">
        <v>108</v>
      </c>
      <c r="BM972" s="41" t="s">
        <v>1429</v>
      </c>
    </row>
    <row r="973" spans="2:65" s="1" customFormat="1" ht="33" customHeight="1" x14ac:dyDescent="0.2">
      <c r="B973" s="24"/>
      <c r="C973" s="150" t="s">
        <v>1430</v>
      </c>
      <c r="D973" s="150" t="s">
        <v>306</v>
      </c>
      <c r="E973" s="151" t="s">
        <v>1431</v>
      </c>
      <c r="F973" s="152" t="s">
        <v>1432</v>
      </c>
      <c r="G973" s="153" t="s">
        <v>309</v>
      </c>
      <c r="H973" s="154">
        <v>12</v>
      </c>
      <c r="I973" s="40"/>
      <c r="J973" s="155">
        <f>ROUND(I973*H973,0)</f>
        <v>0</v>
      </c>
      <c r="K973" s="152" t="s">
        <v>1</v>
      </c>
      <c r="L973" s="24"/>
      <c r="M973" s="156" t="s">
        <v>1</v>
      </c>
      <c r="N973" s="157" t="s">
        <v>42</v>
      </c>
      <c r="P973" s="158">
        <f>O973*H973</f>
        <v>0</v>
      </c>
      <c r="Q973" s="158">
        <v>6.5248400000000005E-4</v>
      </c>
      <c r="R973" s="158">
        <f>Q973*H973</f>
        <v>7.8298080000000006E-3</v>
      </c>
      <c r="S973" s="158">
        <v>0</v>
      </c>
      <c r="T973" s="159">
        <f>S973*H973</f>
        <v>0</v>
      </c>
      <c r="AR973" s="41" t="s">
        <v>108</v>
      </c>
      <c r="AT973" s="41" t="s">
        <v>306</v>
      </c>
      <c r="AU973" s="41" t="s">
        <v>86</v>
      </c>
      <c r="AY973" s="17" t="s">
        <v>304</v>
      </c>
      <c r="BE973" s="42">
        <f>IF(N973="základní",J973,0)</f>
        <v>0</v>
      </c>
      <c r="BF973" s="42">
        <f>IF(N973="snížená",J973,0)</f>
        <v>0</v>
      </c>
      <c r="BG973" s="42">
        <f>IF(N973="zákl. přenesená",J973,0)</f>
        <v>0</v>
      </c>
      <c r="BH973" s="42">
        <f>IF(N973="sníž. přenesená",J973,0)</f>
        <v>0</v>
      </c>
      <c r="BI973" s="42">
        <f>IF(N973="nulová",J973,0)</f>
        <v>0</v>
      </c>
      <c r="BJ973" s="17" t="s">
        <v>8</v>
      </c>
      <c r="BK973" s="42">
        <f>ROUND(I973*H973,0)</f>
        <v>0</v>
      </c>
      <c r="BL973" s="17" t="s">
        <v>108</v>
      </c>
      <c r="BM973" s="41" t="s">
        <v>1433</v>
      </c>
    </row>
    <row r="974" spans="2:65" s="12" customFormat="1" x14ac:dyDescent="0.2">
      <c r="B974" s="160"/>
      <c r="D974" s="161" t="s">
        <v>327</v>
      </c>
      <c r="E974" s="43" t="s">
        <v>1</v>
      </c>
      <c r="F974" s="162" t="s">
        <v>1434</v>
      </c>
      <c r="H974" s="163">
        <v>12</v>
      </c>
      <c r="L974" s="160"/>
      <c r="M974" s="164"/>
      <c r="T974" s="165"/>
      <c r="AT974" s="43" t="s">
        <v>327</v>
      </c>
      <c r="AU974" s="43" t="s">
        <v>86</v>
      </c>
      <c r="AV974" s="12" t="s">
        <v>86</v>
      </c>
      <c r="AW974" s="12" t="s">
        <v>33</v>
      </c>
      <c r="AX974" s="12" t="s">
        <v>8</v>
      </c>
      <c r="AY974" s="43" t="s">
        <v>304</v>
      </c>
    </row>
    <row r="975" spans="2:65" s="1" customFormat="1" ht="24.2" customHeight="1" x14ac:dyDescent="0.2">
      <c r="B975" s="24"/>
      <c r="C975" s="150" t="s">
        <v>1435</v>
      </c>
      <c r="D975" s="150" t="s">
        <v>306</v>
      </c>
      <c r="E975" s="151" t="s">
        <v>1436</v>
      </c>
      <c r="F975" s="152" t="s">
        <v>1437</v>
      </c>
      <c r="G975" s="153" t="s">
        <v>416</v>
      </c>
      <c r="H975" s="154">
        <v>0.73699999999999999</v>
      </c>
      <c r="I975" s="40"/>
      <c r="J975" s="155">
        <f>ROUND(I975*H975,0)</f>
        <v>0</v>
      </c>
      <c r="K975" s="152" t="s">
        <v>310</v>
      </c>
      <c r="L975" s="24"/>
      <c r="M975" s="156" t="s">
        <v>1</v>
      </c>
      <c r="N975" s="157" t="s">
        <v>42</v>
      </c>
      <c r="P975" s="158">
        <f>O975*H975</f>
        <v>0</v>
      </c>
      <c r="Q975" s="158">
        <v>0</v>
      </c>
      <c r="R975" s="158">
        <f>Q975*H975</f>
        <v>0</v>
      </c>
      <c r="S975" s="158">
        <v>0</v>
      </c>
      <c r="T975" s="159">
        <f>S975*H975</f>
        <v>0</v>
      </c>
      <c r="AR975" s="41" t="s">
        <v>108</v>
      </c>
      <c r="AT975" s="41" t="s">
        <v>306</v>
      </c>
      <c r="AU975" s="41" t="s">
        <v>86</v>
      </c>
      <c r="AY975" s="17" t="s">
        <v>304</v>
      </c>
      <c r="BE975" s="42">
        <f>IF(N975="základní",J975,0)</f>
        <v>0</v>
      </c>
      <c r="BF975" s="42">
        <f>IF(N975="snížená",J975,0)</f>
        <v>0</v>
      </c>
      <c r="BG975" s="42">
        <f>IF(N975="zákl. přenesená",J975,0)</f>
        <v>0</v>
      </c>
      <c r="BH975" s="42">
        <f>IF(N975="sníž. přenesená",J975,0)</f>
        <v>0</v>
      </c>
      <c r="BI975" s="42">
        <f>IF(N975="nulová",J975,0)</f>
        <v>0</v>
      </c>
      <c r="BJ975" s="17" t="s">
        <v>8</v>
      </c>
      <c r="BK975" s="42">
        <f>ROUND(I975*H975,0)</f>
        <v>0</v>
      </c>
      <c r="BL975" s="17" t="s">
        <v>108</v>
      </c>
      <c r="BM975" s="41" t="s">
        <v>1438</v>
      </c>
    </row>
    <row r="976" spans="2:65" s="12" customFormat="1" x14ac:dyDescent="0.2">
      <c r="B976" s="160"/>
      <c r="D976" s="161" t="s">
        <v>327</v>
      </c>
      <c r="E976" s="43" t="s">
        <v>1</v>
      </c>
      <c r="F976" s="162" t="s">
        <v>1439</v>
      </c>
      <c r="H976" s="163">
        <v>0.73699999999999999</v>
      </c>
      <c r="L976" s="160"/>
      <c r="M976" s="164"/>
      <c r="T976" s="165"/>
      <c r="AT976" s="43" t="s">
        <v>327</v>
      </c>
      <c r="AU976" s="43" t="s">
        <v>86</v>
      </c>
      <c r="AV976" s="12" t="s">
        <v>86</v>
      </c>
      <c r="AW976" s="12" t="s">
        <v>33</v>
      </c>
      <c r="AX976" s="12" t="s">
        <v>77</v>
      </c>
      <c r="AY976" s="43" t="s">
        <v>304</v>
      </c>
    </row>
    <row r="977" spans="2:65" s="13" customFormat="1" x14ac:dyDescent="0.2">
      <c r="B977" s="166"/>
      <c r="D977" s="161" t="s">
        <v>327</v>
      </c>
      <c r="E977" s="44" t="s">
        <v>1</v>
      </c>
      <c r="F977" s="167" t="s">
        <v>1440</v>
      </c>
      <c r="H977" s="168">
        <v>0.73699999999999999</v>
      </c>
      <c r="L977" s="166"/>
      <c r="M977" s="169"/>
      <c r="T977" s="170"/>
      <c r="AT977" s="44" t="s">
        <v>327</v>
      </c>
      <c r="AU977" s="44" t="s">
        <v>86</v>
      </c>
      <c r="AV977" s="13" t="s">
        <v>315</v>
      </c>
      <c r="AW977" s="13" t="s">
        <v>33</v>
      </c>
      <c r="AX977" s="13" t="s">
        <v>8</v>
      </c>
      <c r="AY977" s="44" t="s">
        <v>304</v>
      </c>
    </row>
    <row r="978" spans="2:65" s="1" customFormat="1" ht="21.75" customHeight="1" x14ac:dyDescent="0.2">
      <c r="B978" s="24"/>
      <c r="C978" s="176" t="s">
        <v>1441</v>
      </c>
      <c r="D978" s="176" t="s">
        <v>431</v>
      </c>
      <c r="E978" s="177" t="s">
        <v>1442</v>
      </c>
      <c r="F978" s="178" t="s">
        <v>1443</v>
      </c>
      <c r="G978" s="179" t="s">
        <v>1444</v>
      </c>
      <c r="H978" s="180">
        <v>847.8</v>
      </c>
      <c r="I978" s="46"/>
      <c r="J978" s="181">
        <f>ROUND(I978*H978,0)</f>
        <v>0</v>
      </c>
      <c r="K978" s="178" t="s">
        <v>1</v>
      </c>
      <c r="L978" s="182"/>
      <c r="M978" s="183" t="s">
        <v>1</v>
      </c>
      <c r="N978" s="184" t="s">
        <v>42</v>
      </c>
      <c r="P978" s="158">
        <f>O978*H978</f>
        <v>0</v>
      </c>
      <c r="Q978" s="158">
        <v>1E-3</v>
      </c>
      <c r="R978" s="158">
        <f>Q978*H978</f>
        <v>0.8478</v>
      </c>
      <c r="S978" s="158">
        <v>0</v>
      </c>
      <c r="T978" s="159">
        <f>S978*H978</f>
        <v>0</v>
      </c>
      <c r="AR978" s="41" t="s">
        <v>339</v>
      </c>
      <c r="AT978" s="41" t="s">
        <v>431</v>
      </c>
      <c r="AU978" s="41" t="s">
        <v>86</v>
      </c>
      <c r="AY978" s="17" t="s">
        <v>304</v>
      </c>
      <c r="BE978" s="42">
        <f>IF(N978="základní",J978,0)</f>
        <v>0</v>
      </c>
      <c r="BF978" s="42">
        <f>IF(N978="snížená",J978,0)</f>
        <v>0</v>
      </c>
      <c r="BG978" s="42">
        <f>IF(N978="zákl. přenesená",J978,0)</f>
        <v>0</v>
      </c>
      <c r="BH978" s="42">
        <f>IF(N978="sníž. přenesená",J978,0)</f>
        <v>0</v>
      </c>
      <c r="BI978" s="42">
        <f>IF(N978="nulová",J978,0)</f>
        <v>0</v>
      </c>
      <c r="BJ978" s="17" t="s">
        <v>8</v>
      </c>
      <c r="BK978" s="42">
        <f>ROUND(I978*H978,0)</f>
        <v>0</v>
      </c>
      <c r="BL978" s="17" t="s">
        <v>108</v>
      </c>
      <c r="BM978" s="41" t="s">
        <v>1445</v>
      </c>
    </row>
    <row r="979" spans="2:65" s="12" customFormat="1" x14ac:dyDescent="0.2">
      <c r="B979" s="160"/>
      <c r="D979" s="161" t="s">
        <v>327</v>
      </c>
      <c r="E979" s="43" t="s">
        <v>1</v>
      </c>
      <c r="F979" s="162" t="s">
        <v>1446</v>
      </c>
      <c r="H979" s="163">
        <v>847.8</v>
      </c>
      <c r="L979" s="160"/>
      <c r="M979" s="164"/>
      <c r="T979" s="165"/>
      <c r="AT979" s="43" t="s">
        <v>327</v>
      </c>
      <c r="AU979" s="43" t="s">
        <v>86</v>
      </c>
      <c r="AV979" s="12" t="s">
        <v>86</v>
      </c>
      <c r="AW979" s="12" t="s">
        <v>33</v>
      </c>
      <c r="AX979" s="12" t="s">
        <v>77</v>
      </c>
      <c r="AY979" s="43" t="s">
        <v>304</v>
      </c>
    </row>
    <row r="980" spans="2:65" s="13" customFormat="1" x14ac:dyDescent="0.2">
      <c r="B980" s="166"/>
      <c r="D980" s="161" t="s">
        <v>327</v>
      </c>
      <c r="E980" s="44" t="s">
        <v>1</v>
      </c>
      <c r="F980" s="167" t="s">
        <v>1440</v>
      </c>
      <c r="H980" s="168">
        <v>847.8</v>
      </c>
      <c r="L980" s="166"/>
      <c r="M980" s="169"/>
      <c r="T980" s="170"/>
      <c r="AT980" s="44" t="s">
        <v>327</v>
      </c>
      <c r="AU980" s="44" t="s">
        <v>86</v>
      </c>
      <c r="AV980" s="13" t="s">
        <v>315</v>
      </c>
      <c r="AW980" s="13" t="s">
        <v>33</v>
      </c>
      <c r="AX980" s="13" t="s">
        <v>8</v>
      </c>
      <c r="AY980" s="44" t="s">
        <v>304</v>
      </c>
    </row>
    <row r="981" spans="2:65" s="1" customFormat="1" ht="33" customHeight="1" x14ac:dyDescent="0.2">
      <c r="B981" s="24"/>
      <c r="C981" s="150" t="s">
        <v>1447</v>
      </c>
      <c r="D981" s="150" t="s">
        <v>306</v>
      </c>
      <c r="E981" s="151" t="s">
        <v>1448</v>
      </c>
      <c r="F981" s="152" t="s">
        <v>1449</v>
      </c>
      <c r="G981" s="153" t="s">
        <v>416</v>
      </c>
      <c r="H981" s="154">
        <v>2.92</v>
      </c>
      <c r="I981" s="40"/>
      <c r="J981" s="155">
        <f>ROUND(I981*H981,0)</f>
        <v>0</v>
      </c>
      <c r="K981" s="152" t="s">
        <v>310</v>
      </c>
      <c r="L981" s="24"/>
      <c r="M981" s="156" t="s">
        <v>1</v>
      </c>
      <c r="N981" s="157" t="s">
        <v>42</v>
      </c>
      <c r="P981" s="158">
        <f>O981*H981</f>
        <v>0</v>
      </c>
      <c r="Q981" s="158">
        <v>0</v>
      </c>
      <c r="R981" s="158">
        <f>Q981*H981</f>
        <v>0</v>
      </c>
      <c r="S981" s="158">
        <v>0</v>
      </c>
      <c r="T981" s="159">
        <f>S981*H981</f>
        <v>0</v>
      </c>
      <c r="AR981" s="41" t="s">
        <v>108</v>
      </c>
      <c r="AT981" s="41" t="s">
        <v>306</v>
      </c>
      <c r="AU981" s="41" t="s">
        <v>86</v>
      </c>
      <c r="AY981" s="17" t="s">
        <v>304</v>
      </c>
      <c r="BE981" s="42">
        <f>IF(N981="základní",J981,0)</f>
        <v>0</v>
      </c>
      <c r="BF981" s="42">
        <f>IF(N981="snížená",J981,0)</f>
        <v>0</v>
      </c>
      <c r="BG981" s="42">
        <f>IF(N981="zákl. přenesená",J981,0)</f>
        <v>0</v>
      </c>
      <c r="BH981" s="42">
        <f>IF(N981="sníž. přenesená",J981,0)</f>
        <v>0</v>
      </c>
      <c r="BI981" s="42">
        <f>IF(N981="nulová",J981,0)</f>
        <v>0</v>
      </c>
      <c r="BJ981" s="17" t="s">
        <v>8</v>
      </c>
      <c r="BK981" s="42">
        <f>ROUND(I981*H981,0)</f>
        <v>0</v>
      </c>
      <c r="BL981" s="17" t="s">
        <v>108</v>
      </c>
      <c r="BM981" s="41" t="s">
        <v>1450</v>
      </c>
    </row>
    <row r="982" spans="2:65" s="12" customFormat="1" x14ac:dyDescent="0.2">
      <c r="B982" s="160"/>
      <c r="D982" s="161" t="s">
        <v>327</v>
      </c>
      <c r="E982" s="43" t="s">
        <v>1</v>
      </c>
      <c r="F982" s="162" t="s">
        <v>1451</v>
      </c>
      <c r="H982" s="163">
        <v>1.873</v>
      </c>
      <c r="L982" s="160"/>
      <c r="M982" s="164"/>
      <c r="T982" s="165"/>
      <c r="AT982" s="43" t="s">
        <v>327</v>
      </c>
      <c r="AU982" s="43" t="s">
        <v>86</v>
      </c>
      <c r="AV982" s="12" t="s">
        <v>86</v>
      </c>
      <c r="AW982" s="12" t="s">
        <v>33</v>
      </c>
      <c r="AX982" s="12" t="s">
        <v>77</v>
      </c>
      <c r="AY982" s="43" t="s">
        <v>304</v>
      </c>
    </row>
    <row r="983" spans="2:65" s="12" customFormat="1" x14ac:dyDescent="0.2">
      <c r="B983" s="160"/>
      <c r="D983" s="161" t="s">
        <v>327</v>
      </c>
      <c r="E983" s="43" t="s">
        <v>1</v>
      </c>
      <c r="F983" s="162" t="s">
        <v>1452</v>
      </c>
      <c r="H983" s="163">
        <v>1.0469999999999999</v>
      </c>
      <c r="L983" s="160"/>
      <c r="M983" s="164"/>
      <c r="T983" s="165"/>
      <c r="AT983" s="43" t="s">
        <v>327</v>
      </c>
      <c r="AU983" s="43" t="s">
        <v>86</v>
      </c>
      <c r="AV983" s="12" t="s">
        <v>86</v>
      </c>
      <c r="AW983" s="12" t="s">
        <v>33</v>
      </c>
      <c r="AX983" s="12" t="s">
        <v>77</v>
      </c>
      <c r="AY983" s="43" t="s">
        <v>304</v>
      </c>
    </row>
    <row r="984" spans="2:65" s="13" customFormat="1" x14ac:dyDescent="0.2">
      <c r="B984" s="166"/>
      <c r="D984" s="161" t="s">
        <v>327</v>
      </c>
      <c r="E984" s="44" t="s">
        <v>1</v>
      </c>
      <c r="F984" s="167" t="s">
        <v>335</v>
      </c>
      <c r="H984" s="168">
        <v>2.92</v>
      </c>
      <c r="L984" s="166"/>
      <c r="M984" s="169"/>
      <c r="T984" s="170"/>
      <c r="AT984" s="44" t="s">
        <v>327</v>
      </c>
      <c r="AU984" s="44" t="s">
        <v>86</v>
      </c>
      <c r="AV984" s="13" t="s">
        <v>315</v>
      </c>
      <c r="AW984" s="13" t="s">
        <v>33</v>
      </c>
      <c r="AX984" s="13" t="s">
        <v>8</v>
      </c>
      <c r="AY984" s="44" t="s">
        <v>304</v>
      </c>
    </row>
    <row r="985" spans="2:65" s="1" customFormat="1" ht="24.2" customHeight="1" x14ac:dyDescent="0.2">
      <c r="B985" s="24"/>
      <c r="C985" s="176" t="s">
        <v>1453</v>
      </c>
      <c r="D985" s="176" t="s">
        <v>431</v>
      </c>
      <c r="E985" s="177" t="s">
        <v>1454</v>
      </c>
      <c r="F985" s="178" t="s">
        <v>1455</v>
      </c>
      <c r="G985" s="179" t="s">
        <v>346</v>
      </c>
      <c r="H985" s="180">
        <v>71.840999999999994</v>
      </c>
      <c r="I985" s="46"/>
      <c r="J985" s="181">
        <f>ROUND(I985*H985,0)</f>
        <v>0</v>
      </c>
      <c r="K985" s="178" t="s">
        <v>310</v>
      </c>
      <c r="L985" s="182"/>
      <c r="M985" s="183" t="s">
        <v>1</v>
      </c>
      <c r="N985" s="184" t="s">
        <v>42</v>
      </c>
      <c r="P985" s="158">
        <f>O985*H985</f>
        <v>0</v>
      </c>
      <c r="Q985" s="158">
        <v>2.9159999999999998E-2</v>
      </c>
      <c r="R985" s="158">
        <f>Q985*H985</f>
        <v>2.0948835599999995</v>
      </c>
      <c r="S985" s="158">
        <v>0</v>
      </c>
      <c r="T985" s="159">
        <f>S985*H985</f>
        <v>0</v>
      </c>
      <c r="AR985" s="41" t="s">
        <v>339</v>
      </c>
      <c r="AT985" s="41" t="s">
        <v>431</v>
      </c>
      <c r="AU985" s="41" t="s">
        <v>86</v>
      </c>
      <c r="AY985" s="17" t="s">
        <v>304</v>
      </c>
      <c r="BE985" s="42">
        <f>IF(N985="základní",J985,0)</f>
        <v>0</v>
      </c>
      <c r="BF985" s="42">
        <f>IF(N985="snížená",J985,0)</f>
        <v>0</v>
      </c>
      <c r="BG985" s="42">
        <f>IF(N985="zákl. přenesená",J985,0)</f>
        <v>0</v>
      </c>
      <c r="BH985" s="42">
        <f>IF(N985="sníž. přenesená",J985,0)</f>
        <v>0</v>
      </c>
      <c r="BI985" s="42">
        <f>IF(N985="nulová",J985,0)</f>
        <v>0</v>
      </c>
      <c r="BJ985" s="17" t="s">
        <v>8</v>
      </c>
      <c r="BK985" s="42">
        <f>ROUND(I985*H985,0)</f>
        <v>0</v>
      </c>
      <c r="BL985" s="17" t="s">
        <v>108</v>
      </c>
      <c r="BM985" s="41" t="s">
        <v>1456</v>
      </c>
    </row>
    <row r="986" spans="2:65" s="12" customFormat="1" x14ac:dyDescent="0.2">
      <c r="B986" s="160"/>
      <c r="D986" s="161" t="s">
        <v>327</v>
      </c>
      <c r="E986" s="43" t="s">
        <v>1</v>
      </c>
      <c r="F986" s="162" t="s">
        <v>1457</v>
      </c>
      <c r="H986" s="163">
        <v>57.183</v>
      </c>
      <c r="L986" s="160"/>
      <c r="M986" s="164"/>
      <c r="T986" s="165"/>
      <c r="AT986" s="43" t="s">
        <v>327</v>
      </c>
      <c r="AU986" s="43" t="s">
        <v>86</v>
      </c>
      <c r="AV986" s="12" t="s">
        <v>86</v>
      </c>
      <c r="AW986" s="12" t="s">
        <v>33</v>
      </c>
      <c r="AX986" s="12" t="s">
        <v>77</v>
      </c>
      <c r="AY986" s="43" t="s">
        <v>304</v>
      </c>
    </row>
    <row r="987" spans="2:65" s="12" customFormat="1" x14ac:dyDescent="0.2">
      <c r="B987" s="160"/>
      <c r="D987" s="161" t="s">
        <v>327</v>
      </c>
      <c r="E987" s="43" t="s">
        <v>1</v>
      </c>
      <c r="F987" s="162" t="s">
        <v>1458</v>
      </c>
      <c r="H987" s="163">
        <v>14.657999999999999</v>
      </c>
      <c r="L987" s="160"/>
      <c r="M987" s="164"/>
      <c r="T987" s="165"/>
      <c r="AT987" s="43" t="s">
        <v>327</v>
      </c>
      <c r="AU987" s="43" t="s">
        <v>86</v>
      </c>
      <c r="AV987" s="12" t="s">
        <v>86</v>
      </c>
      <c r="AW987" s="12" t="s">
        <v>33</v>
      </c>
      <c r="AX987" s="12" t="s">
        <v>77</v>
      </c>
      <c r="AY987" s="43" t="s">
        <v>304</v>
      </c>
    </row>
    <row r="988" spans="2:65" s="13" customFormat="1" x14ac:dyDescent="0.2">
      <c r="B988" s="166"/>
      <c r="D988" s="161" t="s">
        <v>327</v>
      </c>
      <c r="E988" s="44" t="s">
        <v>1</v>
      </c>
      <c r="F988" s="167" t="s">
        <v>335</v>
      </c>
      <c r="H988" s="168">
        <v>71.840999999999994</v>
      </c>
      <c r="L988" s="166"/>
      <c r="M988" s="169"/>
      <c r="T988" s="170"/>
      <c r="AT988" s="44" t="s">
        <v>327</v>
      </c>
      <c r="AU988" s="44" t="s">
        <v>86</v>
      </c>
      <c r="AV988" s="13" t="s">
        <v>315</v>
      </c>
      <c r="AW988" s="13" t="s">
        <v>33</v>
      </c>
      <c r="AX988" s="13" t="s">
        <v>8</v>
      </c>
      <c r="AY988" s="44" t="s">
        <v>304</v>
      </c>
    </row>
    <row r="989" spans="2:65" s="1" customFormat="1" ht="16.5" customHeight="1" x14ac:dyDescent="0.2">
      <c r="B989" s="24"/>
      <c r="C989" s="176" t="s">
        <v>1459</v>
      </c>
      <c r="D989" s="176" t="s">
        <v>431</v>
      </c>
      <c r="E989" s="177" t="s">
        <v>1460</v>
      </c>
      <c r="F989" s="178" t="s">
        <v>1461</v>
      </c>
      <c r="G989" s="179" t="s">
        <v>1444</v>
      </c>
      <c r="H989" s="180">
        <v>1046.9749999999999</v>
      </c>
      <c r="I989" s="46"/>
      <c r="J989" s="181">
        <f>ROUND(I989*H989,0)</f>
        <v>0</v>
      </c>
      <c r="K989" s="178" t="s">
        <v>1</v>
      </c>
      <c r="L989" s="182"/>
      <c r="M989" s="183" t="s">
        <v>1</v>
      </c>
      <c r="N989" s="184" t="s">
        <v>42</v>
      </c>
      <c r="P989" s="158">
        <f>O989*H989</f>
        <v>0</v>
      </c>
      <c r="Q989" s="158">
        <v>1E-3</v>
      </c>
      <c r="R989" s="158">
        <f>Q989*H989</f>
        <v>1.046975</v>
      </c>
      <c r="S989" s="158">
        <v>0</v>
      </c>
      <c r="T989" s="159">
        <f>S989*H989</f>
        <v>0</v>
      </c>
      <c r="AR989" s="41" t="s">
        <v>339</v>
      </c>
      <c r="AT989" s="41" t="s">
        <v>431</v>
      </c>
      <c r="AU989" s="41" t="s">
        <v>86</v>
      </c>
      <c r="AY989" s="17" t="s">
        <v>304</v>
      </c>
      <c r="BE989" s="42">
        <f>IF(N989="základní",J989,0)</f>
        <v>0</v>
      </c>
      <c r="BF989" s="42">
        <f>IF(N989="snížená",J989,0)</f>
        <v>0</v>
      </c>
      <c r="BG989" s="42">
        <f>IF(N989="zákl. přenesená",J989,0)</f>
        <v>0</v>
      </c>
      <c r="BH989" s="42">
        <f>IF(N989="sníž. přenesená",J989,0)</f>
        <v>0</v>
      </c>
      <c r="BI989" s="42">
        <f>IF(N989="nulová",J989,0)</f>
        <v>0</v>
      </c>
      <c r="BJ989" s="17" t="s">
        <v>8</v>
      </c>
      <c r="BK989" s="42">
        <f>ROUND(I989*H989,0)</f>
        <v>0</v>
      </c>
      <c r="BL989" s="17" t="s">
        <v>108</v>
      </c>
      <c r="BM989" s="41" t="s">
        <v>1462</v>
      </c>
    </row>
    <row r="990" spans="2:65" s="12" customFormat="1" x14ac:dyDescent="0.2">
      <c r="B990" s="160"/>
      <c r="D990" s="161" t="s">
        <v>327</v>
      </c>
      <c r="E990" s="43" t="s">
        <v>1</v>
      </c>
      <c r="F990" s="162" t="s">
        <v>1463</v>
      </c>
      <c r="H990" s="163">
        <v>319.90499999999997</v>
      </c>
      <c r="L990" s="160"/>
      <c r="M990" s="164"/>
      <c r="T990" s="165"/>
      <c r="AT990" s="43" t="s">
        <v>327</v>
      </c>
      <c r="AU990" s="43" t="s">
        <v>86</v>
      </c>
      <c r="AV990" s="12" t="s">
        <v>86</v>
      </c>
      <c r="AW990" s="12" t="s">
        <v>33</v>
      </c>
      <c r="AX990" s="12" t="s">
        <v>77</v>
      </c>
      <c r="AY990" s="43" t="s">
        <v>304</v>
      </c>
    </row>
    <row r="991" spans="2:65" s="12" customFormat="1" x14ac:dyDescent="0.2">
      <c r="B991" s="160"/>
      <c r="D991" s="161" t="s">
        <v>327</v>
      </c>
      <c r="E991" s="43" t="s">
        <v>1</v>
      </c>
      <c r="F991" s="162" t="s">
        <v>1464</v>
      </c>
      <c r="H991" s="163">
        <v>727.07</v>
      </c>
      <c r="L991" s="160"/>
      <c r="M991" s="164"/>
      <c r="T991" s="165"/>
      <c r="AT991" s="43" t="s">
        <v>327</v>
      </c>
      <c r="AU991" s="43" t="s">
        <v>86</v>
      </c>
      <c r="AV991" s="12" t="s">
        <v>86</v>
      </c>
      <c r="AW991" s="12" t="s">
        <v>33</v>
      </c>
      <c r="AX991" s="12" t="s">
        <v>77</v>
      </c>
      <c r="AY991" s="43" t="s">
        <v>304</v>
      </c>
    </row>
    <row r="992" spans="2:65" s="13" customFormat="1" x14ac:dyDescent="0.2">
      <c r="B992" s="166"/>
      <c r="D992" s="161" t="s">
        <v>327</v>
      </c>
      <c r="E992" s="44" t="s">
        <v>1</v>
      </c>
      <c r="F992" s="167" t="s">
        <v>335</v>
      </c>
      <c r="H992" s="168">
        <v>1046.9749999999999</v>
      </c>
      <c r="L992" s="166"/>
      <c r="M992" s="169"/>
      <c r="T992" s="170"/>
      <c r="AT992" s="44" t="s">
        <v>327</v>
      </c>
      <c r="AU992" s="44" t="s">
        <v>86</v>
      </c>
      <c r="AV992" s="13" t="s">
        <v>315</v>
      </c>
      <c r="AW992" s="13" t="s">
        <v>33</v>
      </c>
      <c r="AX992" s="13" t="s">
        <v>8</v>
      </c>
      <c r="AY992" s="44" t="s">
        <v>304</v>
      </c>
    </row>
    <row r="993" spans="2:65" s="1" customFormat="1" ht="16.5" customHeight="1" x14ac:dyDescent="0.2">
      <c r="B993" s="24"/>
      <c r="C993" s="176" t="s">
        <v>1465</v>
      </c>
      <c r="D993" s="176" t="s">
        <v>431</v>
      </c>
      <c r="E993" s="177" t="s">
        <v>1466</v>
      </c>
      <c r="F993" s="178" t="s">
        <v>1467</v>
      </c>
      <c r="G993" s="179" t="s">
        <v>1444</v>
      </c>
      <c r="H993" s="180">
        <v>3139.1</v>
      </c>
      <c r="I993" s="46"/>
      <c r="J993" s="181">
        <f>ROUND(I993*H993,0)</f>
        <v>0</v>
      </c>
      <c r="K993" s="178" t="s">
        <v>1</v>
      </c>
      <c r="L993" s="182"/>
      <c r="M993" s="183" t="s">
        <v>1</v>
      </c>
      <c r="N993" s="184" t="s">
        <v>42</v>
      </c>
      <c r="P993" s="158">
        <f>O993*H993</f>
        <v>0</v>
      </c>
      <c r="Q993" s="158">
        <v>0</v>
      </c>
      <c r="R993" s="158">
        <f>Q993*H993</f>
        <v>0</v>
      </c>
      <c r="S993" s="158">
        <v>0</v>
      </c>
      <c r="T993" s="159">
        <f>S993*H993</f>
        <v>0</v>
      </c>
      <c r="AR993" s="41" t="s">
        <v>339</v>
      </c>
      <c r="AT993" s="41" t="s">
        <v>431</v>
      </c>
      <c r="AU993" s="41" t="s">
        <v>86</v>
      </c>
      <c r="AY993" s="17" t="s">
        <v>304</v>
      </c>
      <c r="BE993" s="42">
        <f>IF(N993="základní",J993,0)</f>
        <v>0</v>
      </c>
      <c r="BF993" s="42">
        <f>IF(N993="snížená",J993,0)</f>
        <v>0</v>
      </c>
      <c r="BG993" s="42">
        <f>IF(N993="zákl. přenesená",J993,0)</f>
        <v>0</v>
      </c>
      <c r="BH993" s="42">
        <f>IF(N993="sníž. přenesená",J993,0)</f>
        <v>0</v>
      </c>
      <c r="BI993" s="42">
        <f>IF(N993="nulová",J993,0)</f>
        <v>0</v>
      </c>
      <c r="BJ993" s="17" t="s">
        <v>8</v>
      </c>
      <c r="BK993" s="42">
        <f>ROUND(I993*H993,0)</f>
        <v>0</v>
      </c>
      <c r="BL993" s="17" t="s">
        <v>108</v>
      </c>
      <c r="BM993" s="41" t="s">
        <v>1468</v>
      </c>
    </row>
    <row r="994" spans="2:65" s="12" customFormat="1" x14ac:dyDescent="0.2">
      <c r="B994" s="160"/>
      <c r="D994" s="161" t="s">
        <v>327</v>
      </c>
      <c r="E994" s="43" t="s">
        <v>1</v>
      </c>
      <c r="F994" s="162" t="s">
        <v>1469</v>
      </c>
      <c r="H994" s="163">
        <v>1985.1</v>
      </c>
      <c r="L994" s="160"/>
      <c r="M994" s="164"/>
      <c r="T994" s="165"/>
      <c r="AT994" s="43" t="s">
        <v>327</v>
      </c>
      <c r="AU994" s="43" t="s">
        <v>86</v>
      </c>
      <c r="AV994" s="12" t="s">
        <v>86</v>
      </c>
      <c r="AW994" s="12" t="s">
        <v>33</v>
      </c>
      <c r="AX994" s="12" t="s">
        <v>77</v>
      </c>
      <c r="AY994" s="43" t="s">
        <v>304</v>
      </c>
    </row>
    <row r="995" spans="2:65" s="12" customFormat="1" x14ac:dyDescent="0.2">
      <c r="B995" s="160"/>
      <c r="D995" s="161" t="s">
        <v>327</v>
      </c>
      <c r="E995" s="43" t="s">
        <v>1</v>
      </c>
      <c r="F995" s="162" t="s">
        <v>1470</v>
      </c>
      <c r="H995" s="163">
        <v>1154</v>
      </c>
      <c r="L995" s="160"/>
      <c r="M995" s="164"/>
      <c r="T995" s="165"/>
      <c r="AT995" s="43" t="s">
        <v>327</v>
      </c>
      <c r="AU995" s="43" t="s">
        <v>86</v>
      </c>
      <c r="AV995" s="12" t="s">
        <v>86</v>
      </c>
      <c r="AW995" s="12" t="s">
        <v>33</v>
      </c>
      <c r="AX995" s="12" t="s">
        <v>77</v>
      </c>
      <c r="AY995" s="43" t="s">
        <v>304</v>
      </c>
    </row>
    <row r="996" spans="2:65" s="13" customFormat="1" x14ac:dyDescent="0.2">
      <c r="B996" s="166"/>
      <c r="D996" s="161" t="s">
        <v>327</v>
      </c>
      <c r="E996" s="44" t="s">
        <v>1</v>
      </c>
      <c r="F996" s="167" t="s">
        <v>335</v>
      </c>
      <c r="H996" s="168">
        <v>3139.1</v>
      </c>
      <c r="L996" s="166"/>
      <c r="M996" s="169"/>
      <c r="T996" s="170"/>
      <c r="AT996" s="44" t="s">
        <v>327</v>
      </c>
      <c r="AU996" s="44" t="s">
        <v>86</v>
      </c>
      <c r="AV996" s="13" t="s">
        <v>315</v>
      </c>
      <c r="AW996" s="13" t="s">
        <v>33</v>
      </c>
      <c r="AX996" s="13" t="s">
        <v>8</v>
      </c>
      <c r="AY996" s="44" t="s">
        <v>304</v>
      </c>
    </row>
    <row r="997" spans="2:65" s="1" customFormat="1" ht="24.2" customHeight="1" x14ac:dyDescent="0.2">
      <c r="B997" s="24"/>
      <c r="C997" s="150" t="s">
        <v>1471</v>
      </c>
      <c r="D997" s="150" t="s">
        <v>306</v>
      </c>
      <c r="E997" s="151" t="s">
        <v>1472</v>
      </c>
      <c r="F997" s="152" t="s">
        <v>1473</v>
      </c>
      <c r="G997" s="153" t="s">
        <v>309</v>
      </c>
      <c r="H997" s="154">
        <v>13</v>
      </c>
      <c r="I997" s="40"/>
      <c r="J997" s="155">
        <f>ROUND(I997*H997,0)</f>
        <v>0</v>
      </c>
      <c r="K997" s="152" t="s">
        <v>310</v>
      </c>
      <c r="L997" s="24"/>
      <c r="M997" s="156" t="s">
        <v>1</v>
      </c>
      <c r="N997" s="157" t="s">
        <v>42</v>
      </c>
      <c r="P997" s="158">
        <f>O997*H997</f>
        <v>0</v>
      </c>
      <c r="Q997" s="158">
        <v>1.42788E-5</v>
      </c>
      <c r="R997" s="158">
        <f>Q997*H997</f>
        <v>1.8562439999999998E-4</v>
      </c>
      <c r="S997" s="158">
        <v>0</v>
      </c>
      <c r="T997" s="159">
        <f>S997*H997</f>
        <v>0</v>
      </c>
      <c r="AR997" s="41" t="s">
        <v>108</v>
      </c>
      <c r="AT997" s="41" t="s">
        <v>306</v>
      </c>
      <c r="AU997" s="41" t="s">
        <v>86</v>
      </c>
      <c r="AY997" s="17" t="s">
        <v>304</v>
      </c>
      <c r="BE997" s="42">
        <f>IF(N997="základní",J997,0)</f>
        <v>0</v>
      </c>
      <c r="BF997" s="42">
        <f>IF(N997="snížená",J997,0)</f>
        <v>0</v>
      </c>
      <c r="BG997" s="42">
        <f>IF(N997="zákl. přenesená",J997,0)</f>
        <v>0</v>
      </c>
      <c r="BH997" s="42">
        <f>IF(N997="sníž. přenesená",J997,0)</f>
        <v>0</v>
      </c>
      <c r="BI997" s="42">
        <f>IF(N997="nulová",J997,0)</f>
        <v>0</v>
      </c>
      <c r="BJ997" s="17" t="s">
        <v>8</v>
      </c>
      <c r="BK997" s="42">
        <f>ROUND(I997*H997,0)</f>
        <v>0</v>
      </c>
      <c r="BL997" s="17" t="s">
        <v>108</v>
      </c>
      <c r="BM997" s="41" t="s">
        <v>1474</v>
      </c>
    </row>
    <row r="998" spans="2:65" s="12" customFormat="1" x14ac:dyDescent="0.2">
      <c r="B998" s="160"/>
      <c r="D998" s="161" t="s">
        <v>327</v>
      </c>
      <c r="E998" s="43" t="s">
        <v>1</v>
      </c>
      <c r="F998" s="162" t="s">
        <v>1475</v>
      </c>
      <c r="H998" s="163">
        <v>13</v>
      </c>
      <c r="L998" s="160"/>
      <c r="M998" s="164"/>
      <c r="T998" s="165"/>
      <c r="AT998" s="43" t="s">
        <v>327</v>
      </c>
      <c r="AU998" s="43" t="s">
        <v>86</v>
      </c>
      <c r="AV998" s="12" t="s">
        <v>86</v>
      </c>
      <c r="AW998" s="12" t="s">
        <v>33</v>
      </c>
      <c r="AX998" s="12" t="s">
        <v>8</v>
      </c>
      <c r="AY998" s="43" t="s">
        <v>304</v>
      </c>
    </row>
    <row r="999" spans="2:65" s="1" customFormat="1" ht="24.2" customHeight="1" x14ac:dyDescent="0.2">
      <c r="B999" s="24"/>
      <c r="C999" s="150" t="s">
        <v>1476</v>
      </c>
      <c r="D999" s="150" t="s">
        <v>306</v>
      </c>
      <c r="E999" s="151" t="s">
        <v>1477</v>
      </c>
      <c r="F999" s="152" t="s">
        <v>1478</v>
      </c>
      <c r="G999" s="153" t="s">
        <v>309</v>
      </c>
      <c r="H999" s="154">
        <v>36</v>
      </c>
      <c r="I999" s="40"/>
      <c r="J999" s="155">
        <f>ROUND(I999*H999,0)</f>
        <v>0</v>
      </c>
      <c r="K999" s="152" t="s">
        <v>310</v>
      </c>
      <c r="L999" s="24"/>
      <c r="M999" s="156" t="s">
        <v>1</v>
      </c>
      <c r="N999" s="157" t="s">
        <v>42</v>
      </c>
      <c r="P999" s="158">
        <f>O999*H999</f>
        <v>0</v>
      </c>
      <c r="Q999" s="158">
        <v>2.459E-5</v>
      </c>
      <c r="R999" s="158">
        <f>Q999*H999</f>
        <v>8.8524000000000003E-4</v>
      </c>
      <c r="S999" s="158">
        <v>0</v>
      </c>
      <c r="T999" s="159">
        <f>S999*H999</f>
        <v>0</v>
      </c>
      <c r="AR999" s="41" t="s">
        <v>108</v>
      </c>
      <c r="AT999" s="41" t="s">
        <v>306</v>
      </c>
      <c r="AU999" s="41" t="s">
        <v>86</v>
      </c>
      <c r="AY999" s="17" t="s">
        <v>304</v>
      </c>
      <c r="BE999" s="42">
        <f>IF(N999="základní",J999,0)</f>
        <v>0</v>
      </c>
      <c r="BF999" s="42">
        <f>IF(N999="snížená",J999,0)</f>
        <v>0</v>
      </c>
      <c r="BG999" s="42">
        <f>IF(N999="zákl. přenesená",J999,0)</f>
        <v>0</v>
      </c>
      <c r="BH999" s="42">
        <f>IF(N999="sníž. přenesená",J999,0)</f>
        <v>0</v>
      </c>
      <c r="BI999" s="42">
        <f>IF(N999="nulová",J999,0)</f>
        <v>0</v>
      </c>
      <c r="BJ999" s="17" t="s">
        <v>8</v>
      </c>
      <c r="BK999" s="42">
        <f>ROUND(I999*H999,0)</f>
        <v>0</v>
      </c>
      <c r="BL999" s="17" t="s">
        <v>108</v>
      </c>
      <c r="BM999" s="41" t="s">
        <v>1479</v>
      </c>
    </row>
    <row r="1000" spans="2:65" s="12" customFormat="1" x14ac:dyDescent="0.2">
      <c r="B1000" s="160"/>
      <c r="D1000" s="161" t="s">
        <v>327</v>
      </c>
      <c r="E1000" s="43" t="s">
        <v>1</v>
      </c>
      <c r="F1000" s="162" t="s">
        <v>1480</v>
      </c>
      <c r="H1000" s="163">
        <v>28</v>
      </c>
      <c r="L1000" s="160"/>
      <c r="M1000" s="164"/>
      <c r="T1000" s="165"/>
      <c r="AT1000" s="43" t="s">
        <v>327</v>
      </c>
      <c r="AU1000" s="43" t="s">
        <v>86</v>
      </c>
      <c r="AV1000" s="12" t="s">
        <v>86</v>
      </c>
      <c r="AW1000" s="12" t="s">
        <v>33</v>
      </c>
      <c r="AX1000" s="12" t="s">
        <v>77</v>
      </c>
      <c r="AY1000" s="43" t="s">
        <v>304</v>
      </c>
    </row>
    <row r="1001" spans="2:65" s="12" customFormat="1" x14ac:dyDescent="0.2">
      <c r="B1001" s="160"/>
      <c r="D1001" s="161" t="s">
        <v>327</v>
      </c>
      <c r="E1001" s="43" t="s">
        <v>1</v>
      </c>
      <c r="F1001" s="162" t="s">
        <v>1481</v>
      </c>
      <c r="H1001" s="163">
        <v>8</v>
      </c>
      <c r="L1001" s="160"/>
      <c r="M1001" s="164"/>
      <c r="T1001" s="165"/>
      <c r="AT1001" s="43" t="s">
        <v>327</v>
      </c>
      <c r="AU1001" s="43" t="s">
        <v>86</v>
      </c>
      <c r="AV1001" s="12" t="s">
        <v>86</v>
      </c>
      <c r="AW1001" s="12" t="s">
        <v>33</v>
      </c>
      <c r="AX1001" s="12" t="s">
        <v>77</v>
      </c>
      <c r="AY1001" s="43" t="s">
        <v>304</v>
      </c>
    </row>
    <row r="1002" spans="2:65" s="13" customFormat="1" x14ac:dyDescent="0.2">
      <c r="B1002" s="166"/>
      <c r="D1002" s="161" t="s">
        <v>327</v>
      </c>
      <c r="E1002" s="44" t="s">
        <v>1</v>
      </c>
      <c r="F1002" s="167" t="s">
        <v>335</v>
      </c>
      <c r="H1002" s="168">
        <v>36</v>
      </c>
      <c r="L1002" s="166"/>
      <c r="M1002" s="169"/>
      <c r="T1002" s="170"/>
      <c r="AT1002" s="44" t="s">
        <v>327</v>
      </c>
      <c r="AU1002" s="44" t="s">
        <v>86</v>
      </c>
      <c r="AV1002" s="13" t="s">
        <v>315</v>
      </c>
      <c r="AW1002" s="13" t="s">
        <v>33</v>
      </c>
      <c r="AX1002" s="13" t="s">
        <v>8</v>
      </c>
      <c r="AY1002" s="44" t="s">
        <v>304</v>
      </c>
    </row>
    <row r="1003" spans="2:65" s="1" customFormat="1" ht="21.75" customHeight="1" x14ac:dyDescent="0.2">
      <c r="B1003" s="24"/>
      <c r="C1003" s="150" t="s">
        <v>1482</v>
      </c>
      <c r="D1003" s="150" t="s">
        <v>306</v>
      </c>
      <c r="E1003" s="151" t="s">
        <v>1483</v>
      </c>
      <c r="F1003" s="152" t="s">
        <v>1484</v>
      </c>
      <c r="G1003" s="153" t="s">
        <v>309</v>
      </c>
      <c r="H1003" s="154">
        <v>13</v>
      </c>
      <c r="I1003" s="40"/>
      <c r="J1003" s="155">
        <f>ROUND(I1003*H1003,0)</f>
        <v>0</v>
      </c>
      <c r="K1003" s="152" t="s">
        <v>310</v>
      </c>
      <c r="L1003" s="24"/>
      <c r="M1003" s="156" t="s">
        <v>1</v>
      </c>
      <c r="N1003" s="157" t="s">
        <v>42</v>
      </c>
      <c r="P1003" s="158">
        <f>O1003*H1003</f>
        <v>0</v>
      </c>
      <c r="Q1003" s="158">
        <v>2.3000000000000001E-4</v>
      </c>
      <c r="R1003" s="158">
        <f>Q1003*H1003</f>
        <v>2.99E-3</v>
      </c>
      <c r="S1003" s="158">
        <v>0</v>
      </c>
      <c r="T1003" s="159">
        <f>S1003*H1003</f>
        <v>0</v>
      </c>
      <c r="AR1003" s="41" t="s">
        <v>108</v>
      </c>
      <c r="AT1003" s="41" t="s">
        <v>306</v>
      </c>
      <c r="AU1003" s="41" t="s">
        <v>86</v>
      </c>
      <c r="AY1003" s="17" t="s">
        <v>304</v>
      </c>
      <c r="BE1003" s="42">
        <f>IF(N1003="základní",J1003,0)</f>
        <v>0</v>
      </c>
      <c r="BF1003" s="42">
        <f>IF(N1003="snížená",J1003,0)</f>
        <v>0</v>
      </c>
      <c r="BG1003" s="42">
        <f>IF(N1003="zákl. přenesená",J1003,0)</f>
        <v>0</v>
      </c>
      <c r="BH1003" s="42">
        <f>IF(N1003="sníž. přenesená",J1003,0)</f>
        <v>0</v>
      </c>
      <c r="BI1003" s="42">
        <f>IF(N1003="nulová",J1003,0)</f>
        <v>0</v>
      </c>
      <c r="BJ1003" s="17" t="s">
        <v>8</v>
      </c>
      <c r="BK1003" s="42">
        <f>ROUND(I1003*H1003,0)</f>
        <v>0</v>
      </c>
      <c r="BL1003" s="17" t="s">
        <v>108</v>
      </c>
      <c r="BM1003" s="41" t="s">
        <v>1485</v>
      </c>
    </row>
    <row r="1004" spans="2:65" s="12" customFormat="1" x14ac:dyDescent="0.2">
      <c r="B1004" s="160"/>
      <c r="D1004" s="161" t="s">
        <v>327</v>
      </c>
      <c r="E1004" s="43" t="s">
        <v>1</v>
      </c>
      <c r="F1004" s="162" t="s">
        <v>1475</v>
      </c>
      <c r="H1004" s="163">
        <v>13</v>
      </c>
      <c r="L1004" s="160"/>
      <c r="M1004" s="164"/>
      <c r="T1004" s="165"/>
      <c r="AT1004" s="43" t="s">
        <v>327</v>
      </c>
      <c r="AU1004" s="43" t="s">
        <v>86</v>
      </c>
      <c r="AV1004" s="12" t="s">
        <v>86</v>
      </c>
      <c r="AW1004" s="12" t="s">
        <v>33</v>
      </c>
      <c r="AX1004" s="12" t="s">
        <v>8</v>
      </c>
      <c r="AY1004" s="43" t="s">
        <v>304</v>
      </c>
    </row>
    <row r="1005" spans="2:65" s="1" customFormat="1" ht="21.75" customHeight="1" x14ac:dyDescent="0.2">
      <c r="B1005" s="24"/>
      <c r="C1005" s="150" t="s">
        <v>1486</v>
      </c>
      <c r="D1005" s="150" t="s">
        <v>306</v>
      </c>
      <c r="E1005" s="151" t="s">
        <v>1487</v>
      </c>
      <c r="F1005" s="152" t="s">
        <v>1488</v>
      </c>
      <c r="G1005" s="153" t="s">
        <v>309</v>
      </c>
      <c r="H1005" s="154">
        <v>8</v>
      </c>
      <c r="I1005" s="40"/>
      <c r="J1005" s="155">
        <f>ROUND(I1005*H1005,0)</f>
        <v>0</v>
      </c>
      <c r="K1005" s="152" t="s">
        <v>310</v>
      </c>
      <c r="L1005" s="24"/>
      <c r="M1005" s="156" t="s">
        <v>1</v>
      </c>
      <c r="N1005" s="157" t="s">
        <v>42</v>
      </c>
      <c r="P1005" s="158">
        <f>O1005*H1005</f>
        <v>0</v>
      </c>
      <c r="Q1005" s="158">
        <v>2.7999999999999998E-4</v>
      </c>
      <c r="R1005" s="158">
        <f>Q1005*H1005</f>
        <v>2.2399999999999998E-3</v>
      </c>
      <c r="S1005" s="158">
        <v>0</v>
      </c>
      <c r="T1005" s="159">
        <f>S1005*H1005</f>
        <v>0</v>
      </c>
      <c r="AR1005" s="41" t="s">
        <v>108</v>
      </c>
      <c r="AT1005" s="41" t="s">
        <v>306</v>
      </c>
      <c r="AU1005" s="41" t="s">
        <v>86</v>
      </c>
      <c r="AY1005" s="17" t="s">
        <v>304</v>
      </c>
      <c r="BE1005" s="42">
        <f>IF(N1005="základní",J1005,0)</f>
        <v>0</v>
      </c>
      <c r="BF1005" s="42">
        <f>IF(N1005="snížená",J1005,0)</f>
        <v>0</v>
      </c>
      <c r="BG1005" s="42">
        <f>IF(N1005="zákl. přenesená",J1005,0)</f>
        <v>0</v>
      </c>
      <c r="BH1005" s="42">
        <f>IF(N1005="sníž. přenesená",J1005,0)</f>
        <v>0</v>
      </c>
      <c r="BI1005" s="42">
        <f>IF(N1005="nulová",J1005,0)</f>
        <v>0</v>
      </c>
      <c r="BJ1005" s="17" t="s">
        <v>8</v>
      </c>
      <c r="BK1005" s="42">
        <f>ROUND(I1005*H1005,0)</f>
        <v>0</v>
      </c>
      <c r="BL1005" s="17" t="s">
        <v>108</v>
      </c>
      <c r="BM1005" s="41" t="s">
        <v>1489</v>
      </c>
    </row>
    <row r="1006" spans="2:65" s="12" customFormat="1" x14ac:dyDescent="0.2">
      <c r="B1006" s="160"/>
      <c r="D1006" s="161" t="s">
        <v>327</v>
      </c>
      <c r="E1006" s="43" t="s">
        <v>1</v>
      </c>
      <c r="F1006" s="162" t="s">
        <v>1481</v>
      </c>
      <c r="H1006" s="163">
        <v>8</v>
      </c>
      <c r="L1006" s="160"/>
      <c r="M1006" s="164"/>
      <c r="T1006" s="165"/>
      <c r="AT1006" s="43" t="s">
        <v>327</v>
      </c>
      <c r="AU1006" s="43" t="s">
        <v>86</v>
      </c>
      <c r="AV1006" s="12" t="s">
        <v>86</v>
      </c>
      <c r="AW1006" s="12" t="s">
        <v>33</v>
      </c>
      <c r="AX1006" s="12" t="s">
        <v>8</v>
      </c>
      <c r="AY1006" s="43" t="s">
        <v>304</v>
      </c>
    </row>
    <row r="1007" spans="2:65" s="1" customFormat="1" ht="21.75" customHeight="1" x14ac:dyDescent="0.2">
      <c r="B1007" s="24"/>
      <c r="C1007" s="150" t="s">
        <v>1490</v>
      </c>
      <c r="D1007" s="150" t="s">
        <v>306</v>
      </c>
      <c r="E1007" s="151" t="s">
        <v>1491</v>
      </c>
      <c r="F1007" s="152" t="s">
        <v>1492</v>
      </c>
      <c r="G1007" s="153" t="s">
        <v>309</v>
      </c>
      <c r="H1007" s="154">
        <v>28</v>
      </c>
      <c r="I1007" s="40"/>
      <c r="J1007" s="155">
        <f>ROUND(I1007*H1007,0)</f>
        <v>0</v>
      </c>
      <c r="K1007" s="152" t="s">
        <v>310</v>
      </c>
      <c r="L1007" s="24"/>
      <c r="M1007" s="156" t="s">
        <v>1</v>
      </c>
      <c r="N1007" s="157" t="s">
        <v>42</v>
      </c>
      <c r="P1007" s="158">
        <f>O1007*H1007</f>
        <v>0</v>
      </c>
      <c r="Q1007" s="158">
        <v>3.6999999999999999E-4</v>
      </c>
      <c r="R1007" s="158">
        <f>Q1007*H1007</f>
        <v>1.0359999999999999E-2</v>
      </c>
      <c r="S1007" s="158">
        <v>0</v>
      </c>
      <c r="T1007" s="159">
        <f>S1007*H1007</f>
        <v>0</v>
      </c>
      <c r="AR1007" s="41" t="s">
        <v>108</v>
      </c>
      <c r="AT1007" s="41" t="s">
        <v>306</v>
      </c>
      <c r="AU1007" s="41" t="s">
        <v>86</v>
      </c>
      <c r="AY1007" s="17" t="s">
        <v>304</v>
      </c>
      <c r="BE1007" s="42">
        <f>IF(N1007="základní",J1007,0)</f>
        <v>0</v>
      </c>
      <c r="BF1007" s="42">
        <f>IF(N1007="snížená",J1007,0)</f>
        <v>0</v>
      </c>
      <c r="BG1007" s="42">
        <f>IF(N1007="zákl. přenesená",J1007,0)</f>
        <v>0</v>
      </c>
      <c r="BH1007" s="42">
        <f>IF(N1007="sníž. přenesená",J1007,0)</f>
        <v>0</v>
      </c>
      <c r="BI1007" s="42">
        <f>IF(N1007="nulová",J1007,0)</f>
        <v>0</v>
      </c>
      <c r="BJ1007" s="17" t="s">
        <v>8</v>
      </c>
      <c r="BK1007" s="42">
        <f>ROUND(I1007*H1007,0)</f>
        <v>0</v>
      </c>
      <c r="BL1007" s="17" t="s">
        <v>108</v>
      </c>
      <c r="BM1007" s="41" t="s">
        <v>1493</v>
      </c>
    </row>
    <row r="1008" spans="2:65" s="12" customFormat="1" x14ac:dyDescent="0.2">
      <c r="B1008" s="160"/>
      <c r="D1008" s="161" t="s">
        <v>327</v>
      </c>
      <c r="E1008" s="43" t="s">
        <v>1</v>
      </c>
      <c r="F1008" s="162" t="s">
        <v>1480</v>
      </c>
      <c r="H1008" s="163">
        <v>28</v>
      </c>
      <c r="L1008" s="160"/>
      <c r="M1008" s="164"/>
      <c r="T1008" s="165"/>
      <c r="AT1008" s="43" t="s">
        <v>327</v>
      </c>
      <c r="AU1008" s="43" t="s">
        <v>86</v>
      </c>
      <c r="AV1008" s="12" t="s">
        <v>86</v>
      </c>
      <c r="AW1008" s="12" t="s">
        <v>33</v>
      </c>
      <c r="AX1008" s="12" t="s">
        <v>8</v>
      </c>
      <c r="AY1008" s="43" t="s">
        <v>304</v>
      </c>
    </row>
    <row r="1009" spans="2:65" s="1" customFormat="1" ht="16.5" customHeight="1" x14ac:dyDescent="0.2">
      <c r="B1009" s="24"/>
      <c r="C1009" s="150" t="s">
        <v>1494</v>
      </c>
      <c r="D1009" s="150" t="s">
        <v>306</v>
      </c>
      <c r="E1009" s="151" t="s">
        <v>1495</v>
      </c>
      <c r="F1009" s="152" t="s">
        <v>1496</v>
      </c>
      <c r="G1009" s="153" t="s">
        <v>352</v>
      </c>
      <c r="H1009" s="154">
        <v>26.445</v>
      </c>
      <c r="I1009" s="40"/>
      <c r="J1009" s="155">
        <f>ROUND(I1009*H1009,0)</f>
        <v>0</v>
      </c>
      <c r="K1009" s="152" t="s">
        <v>310</v>
      </c>
      <c r="L1009" s="24"/>
      <c r="M1009" s="156" t="s">
        <v>1</v>
      </c>
      <c r="N1009" s="157" t="s">
        <v>42</v>
      </c>
      <c r="P1009" s="158">
        <f>O1009*H1009</f>
        <v>0</v>
      </c>
      <c r="Q1009" s="158">
        <v>0</v>
      </c>
      <c r="R1009" s="158">
        <f>Q1009*H1009</f>
        <v>0</v>
      </c>
      <c r="S1009" s="158">
        <v>2</v>
      </c>
      <c r="T1009" s="159">
        <f>S1009*H1009</f>
        <v>52.89</v>
      </c>
      <c r="AR1009" s="41" t="s">
        <v>108</v>
      </c>
      <c r="AT1009" s="41" t="s">
        <v>306</v>
      </c>
      <c r="AU1009" s="41" t="s">
        <v>86</v>
      </c>
      <c r="AY1009" s="17" t="s">
        <v>304</v>
      </c>
      <c r="BE1009" s="42">
        <f>IF(N1009="základní",J1009,0)</f>
        <v>0</v>
      </c>
      <c r="BF1009" s="42">
        <f>IF(N1009="snížená",J1009,0)</f>
        <v>0</v>
      </c>
      <c r="BG1009" s="42">
        <f>IF(N1009="zákl. přenesená",J1009,0)</f>
        <v>0</v>
      </c>
      <c r="BH1009" s="42">
        <f>IF(N1009="sníž. přenesená",J1009,0)</f>
        <v>0</v>
      </c>
      <c r="BI1009" s="42">
        <f>IF(N1009="nulová",J1009,0)</f>
        <v>0</v>
      </c>
      <c r="BJ1009" s="17" t="s">
        <v>8</v>
      </c>
      <c r="BK1009" s="42">
        <f>ROUND(I1009*H1009,0)</f>
        <v>0</v>
      </c>
      <c r="BL1009" s="17" t="s">
        <v>108</v>
      </c>
      <c r="BM1009" s="41" t="s">
        <v>1497</v>
      </c>
    </row>
    <row r="1010" spans="2:65" s="12" customFormat="1" ht="22.5" x14ac:dyDescent="0.2">
      <c r="B1010" s="160"/>
      <c r="D1010" s="161" t="s">
        <v>327</v>
      </c>
      <c r="E1010" s="43" t="s">
        <v>1</v>
      </c>
      <c r="F1010" s="162" t="s">
        <v>1498</v>
      </c>
      <c r="H1010" s="163">
        <v>13.625</v>
      </c>
      <c r="L1010" s="160"/>
      <c r="M1010" s="164"/>
      <c r="T1010" s="165"/>
      <c r="AT1010" s="43" t="s">
        <v>327</v>
      </c>
      <c r="AU1010" s="43" t="s">
        <v>86</v>
      </c>
      <c r="AV1010" s="12" t="s">
        <v>86</v>
      </c>
      <c r="AW1010" s="12" t="s">
        <v>33</v>
      </c>
      <c r="AX1010" s="12" t="s">
        <v>77</v>
      </c>
      <c r="AY1010" s="43" t="s">
        <v>304</v>
      </c>
    </row>
    <row r="1011" spans="2:65" s="12" customFormat="1" ht="22.5" x14ac:dyDescent="0.2">
      <c r="B1011" s="160"/>
      <c r="D1011" s="161" t="s">
        <v>327</v>
      </c>
      <c r="E1011" s="43" t="s">
        <v>1</v>
      </c>
      <c r="F1011" s="162" t="s">
        <v>1499</v>
      </c>
      <c r="H1011" s="163">
        <v>9.9</v>
      </c>
      <c r="L1011" s="160"/>
      <c r="M1011" s="164"/>
      <c r="T1011" s="165"/>
      <c r="AT1011" s="43" t="s">
        <v>327</v>
      </c>
      <c r="AU1011" s="43" t="s">
        <v>86</v>
      </c>
      <c r="AV1011" s="12" t="s">
        <v>86</v>
      </c>
      <c r="AW1011" s="12" t="s">
        <v>33</v>
      </c>
      <c r="AX1011" s="12" t="s">
        <v>77</v>
      </c>
      <c r="AY1011" s="43" t="s">
        <v>304</v>
      </c>
    </row>
    <row r="1012" spans="2:65" s="12" customFormat="1" ht="22.5" x14ac:dyDescent="0.2">
      <c r="B1012" s="160"/>
      <c r="D1012" s="161" t="s">
        <v>327</v>
      </c>
      <c r="E1012" s="43" t="s">
        <v>1</v>
      </c>
      <c r="F1012" s="162" t="s">
        <v>1500</v>
      </c>
      <c r="H1012" s="163">
        <v>2.92</v>
      </c>
      <c r="L1012" s="160"/>
      <c r="M1012" s="164"/>
      <c r="T1012" s="165"/>
      <c r="AT1012" s="43" t="s">
        <v>327</v>
      </c>
      <c r="AU1012" s="43" t="s">
        <v>86</v>
      </c>
      <c r="AV1012" s="12" t="s">
        <v>86</v>
      </c>
      <c r="AW1012" s="12" t="s">
        <v>33</v>
      </c>
      <c r="AX1012" s="12" t="s">
        <v>77</v>
      </c>
      <c r="AY1012" s="43" t="s">
        <v>304</v>
      </c>
    </row>
    <row r="1013" spans="2:65" s="13" customFormat="1" x14ac:dyDescent="0.2">
      <c r="B1013" s="166"/>
      <c r="D1013" s="161" t="s">
        <v>327</v>
      </c>
      <c r="E1013" s="44" t="s">
        <v>1</v>
      </c>
      <c r="F1013" s="167" t="s">
        <v>335</v>
      </c>
      <c r="H1013" s="168">
        <v>26.445</v>
      </c>
      <c r="L1013" s="166"/>
      <c r="M1013" s="169"/>
      <c r="T1013" s="170"/>
      <c r="AT1013" s="44" t="s">
        <v>327</v>
      </c>
      <c r="AU1013" s="44" t="s">
        <v>86</v>
      </c>
      <c r="AV1013" s="13" t="s">
        <v>315</v>
      </c>
      <c r="AW1013" s="13" t="s">
        <v>33</v>
      </c>
      <c r="AX1013" s="13" t="s">
        <v>8</v>
      </c>
      <c r="AY1013" s="44" t="s">
        <v>304</v>
      </c>
    </row>
    <row r="1014" spans="2:65" s="1" customFormat="1" ht="16.5" customHeight="1" x14ac:dyDescent="0.2">
      <c r="B1014" s="24"/>
      <c r="C1014" s="150" t="s">
        <v>1501</v>
      </c>
      <c r="D1014" s="150" t="s">
        <v>306</v>
      </c>
      <c r="E1014" s="151" t="s">
        <v>1502</v>
      </c>
      <c r="F1014" s="152" t="s">
        <v>1503</v>
      </c>
      <c r="G1014" s="153" t="s">
        <v>352</v>
      </c>
      <c r="H1014" s="154">
        <v>8.4</v>
      </c>
      <c r="I1014" s="40"/>
      <c r="J1014" s="155">
        <f>ROUND(I1014*H1014,0)</f>
        <v>0</v>
      </c>
      <c r="K1014" s="152" t="s">
        <v>310</v>
      </c>
      <c r="L1014" s="24"/>
      <c r="M1014" s="156" t="s">
        <v>1</v>
      </c>
      <c r="N1014" s="157" t="s">
        <v>42</v>
      </c>
      <c r="P1014" s="158">
        <f>O1014*H1014</f>
        <v>0</v>
      </c>
      <c r="Q1014" s="158">
        <v>0</v>
      </c>
      <c r="R1014" s="158">
        <f>Q1014*H1014</f>
        <v>0</v>
      </c>
      <c r="S1014" s="158">
        <v>2.4</v>
      </c>
      <c r="T1014" s="159">
        <f>S1014*H1014</f>
        <v>20.16</v>
      </c>
      <c r="AR1014" s="41" t="s">
        <v>108</v>
      </c>
      <c r="AT1014" s="41" t="s">
        <v>306</v>
      </c>
      <c r="AU1014" s="41" t="s">
        <v>86</v>
      </c>
      <c r="AY1014" s="17" t="s">
        <v>304</v>
      </c>
      <c r="BE1014" s="42">
        <f>IF(N1014="základní",J1014,0)</f>
        <v>0</v>
      </c>
      <c r="BF1014" s="42">
        <f>IF(N1014="snížená",J1014,0)</f>
        <v>0</v>
      </c>
      <c r="BG1014" s="42">
        <f>IF(N1014="zákl. přenesená",J1014,0)</f>
        <v>0</v>
      </c>
      <c r="BH1014" s="42">
        <f>IF(N1014="sníž. přenesená",J1014,0)</f>
        <v>0</v>
      </c>
      <c r="BI1014" s="42">
        <f>IF(N1014="nulová",J1014,0)</f>
        <v>0</v>
      </c>
      <c r="BJ1014" s="17" t="s">
        <v>8</v>
      </c>
      <c r="BK1014" s="42">
        <f>ROUND(I1014*H1014,0)</f>
        <v>0</v>
      </c>
      <c r="BL1014" s="17" t="s">
        <v>108</v>
      </c>
      <c r="BM1014" s="41" t="s">
        <v>1504</v>
      </c>
    </row>
    <row r="1015" spans="2:65" s="12" customFormat="1" x14ac:dyDescent="0.2">
      <c r="B1015" s="160"/>
      <c r="D1015" s="161" t="s">
        <v>327</v>
      </c>
      <c r="E1015" s="43" t="s">
        <v>1</v>
      </c>
      <c r="F1015" s="162" t="s">
        <v>1505</v>
      </c>
      <c r="H1015" s="163">
        <v>8</v>
      </c>
      <c r="L1015" s="160"/>
      <c r="M1015" s="164"/>
      <c r="T1015" s="165"/>
      <c r="AT1015" s="43" t="s">
        <v>327</v>
      </c>
      <c r="AU1015" s="43" t="s">
        <v>86</v>
      </c>
      <c r="AV1015" s="12" t="s">
        <v>86</v>
      </c>
      <c r="AW1015" s="12" t="s">
        <v>33</v>
      </c>
      <c r="AX1015" s="12" t="s">
        <v>77</v>
      </c>
      <c r="AY1015" s="43" t="s">
        <v>304</v>
      </c>
    </row>
    <row r="1016" spans="2:65" s="12" customFormat="1" ht="22.5" x14ac:dyDescent="0.2">
      <c r="B1016" s="160"/>
      <c r="D1016" s="161" t="s">
        <v>327</v>
      </c>
      <c r="E1016" s="43" t="s">
        <v>1</v>
      </c>
      <c r="F1016" s="162" t="s">
        <v>1506</v>
      </c>
      <c r="H1016" s="163">
        <v>0.4</v>
      </c>
      <c r="L1016" s="160"/>
      <c r="M1016" s="164"/>
      <c r="T1016" s="165"/>
      <c r="AT1016" s="43" t="s">
        <v>327</v>
      </c>
      <c r="AU1016" s="43" t="s">
        <v>86</v>
      </c>
      <c r="AV1016" s="12" t="s">
        <v>86</v>
      </c>
      <c r="AW1016" s="12" t="s">
        <v>33</v>
      </c>
      <c r="AX1016" s="12" t="s">
        <v>77</v>
      </c>
      <c r="AY1016" s="43" t="s">
        <v>304</v>
      </c>
    </row>
    <row r="1017" spans="2:65" s="13" customFormat="1" x14ac:dyDescent="0.2">
      <c r="B1017" s="166"/>
      <c r="D1017" s="161" t="s">
        <v>327</v>
      </c>
      <c r="E1017" s="44" t="s">
        <v>1</v>
      </c>
      <c r="F1017" s="167" t="s">
        <v>335</v>
      </c>
      <c r="H1017" s="168">
        <v>8.4</v>
      </c>
      <c r="L1017" s="166"/>
      <c r="M1017" s="169"/>
      <c r="T1017" s="170"/>
      <c r="AT1017" s="44" t="s">
        <v>327</v>
      </c>
      <c r="AU1017" s="44" t="s">
        <v>86</v>
      </c>
      <c r="AV1017" s="13" t="s">
        <v>315</v>
      </c>
      <c r="AW1017" s="13" t="s">
        <v>33</v>
      </c>
      <c r="AX1017" s="13" t="s">
        <v>8</v>
      </c>
      <c r="AY1017" s="44" t="s">
        <v>304</v>
      </c>
    </row>
    <row r="1018" spans="2:65" s="1" customFormat="1" ht="24.2" customHeight="1" x14ac:dyDescent="0.2">
      <c r="B1018" s="24"/>
      <c r="C1018" s="150" t="s">
        <v>1507</v>
      </c>
      <c r="D1018" s="150" t="s">
        <v>306</v>
      </c>
      <c r="E1018" s="151" t="s">
        <v>1508</v>
      </c>
      <c r="F1018" s="152" t="s">
        <v>1509</v>
      </c>
      <c r="G1018" s="153" t="s">
        <v>325</v>
      </c>
      <c r="H1018" s="154">
        <v>24.603000000000002</v>
      </c>
      <c r="I1018" s="40"/>
      <c r="J1018" s="155">
        <f>ROUND(I1018*H1018,0)</f>
        <v>0</v>
      </c>
      <c r="K1018" s="152" t="s">
        <v>310</v>
      </c>
      <c r="L1018" s="24"/>
      <c r="M1018" s="156" t="s">
        <v>1</v>
      </c>
      <c r="N1018" s="157" t="s">
        <v>42</v>
      </c>
      <c r="P1018" s="158">
        <f>O1018*H1018</f>
        <v>0</v>
      </c>
      <c r="Q1018" s="158">
        <v>0</v>
      </c>
      <c r="R1018" s="158">
        <f>Q1018*H1018</f>
        <v>0</v>
      </c>
      <c r="S1018" s="158">
        <v>0.08</v>
      </c>
      <c r="T1018" s="159">
        <f>S1018*H1018</f>
        <v>1.9682400000000002</v>
      </c>
      <c r="AR1018" s="41" t="s">
        <v>108</v>
      </c>
      <c r="AT1018" s="41" t="s">
        <v>306</v>
      </c>
      <c r="AU1018" s="41" t="s">
        <v>86</v>
      </c>
      <c r="AY1018" s="17" t="s">
        <v>304</v>
      </c>
      <c r="BE1018" s="42">
        <f>IF(N1018="základní",J1018,0)</f>
        <v>0</v>
      </c>
      <c r="BF1018" s="42">
        <f>IF(N1018="snížená",J1018,0)</f>
        <v>0</v>
      </c>
      <c r="BG1018" s="42">
        <f>IF(N1018="zákl. přenesená",J1018,0)</f>
        <v>0</v>
      </c>
      <c r="BH1018" s="42">
        <f>IF(N1018="sníž. přenesená",J1018,0)</f>
        <v>0</v>
      </c>
      <c r="BI1018" s="42">
        <f>IF(N1018="nulová",J1018,0)</f>
        <v>0</v>
      </c>
      <c r="BJ1018" s="17" t="s">
        <v>8</v>
      </c>
      <c r="BK1018" s="42">
        <f>ROUND(I1018*H1018,0)</f>
        <v>0</v>
      </c>
      <c r="BL1018" s="17" t="s">
        <v>108</v>
      </c>
      <c r="BM1018" s="41" t="s">
        <v>1510</v>
      </c>
    </row>
    <row r="1019" spans="2:65" s="12" customFormat="1" x14ac:dyDescent="0.2">
      <c r="B1019" s="160"/>
      <c r="D1019" s="161" t="s">
        <v>327</v>
      </c>
      <c r="E1019" s="43" t="s">
        <v>1</v>
      </c>
      <c r="F1019" s="162" t="s">
        <v>1511</v>
      </c>
      <c r="H1019" s="163">
        <v>17.259</v>
      </c>
      <c r="L1019" s="160"/>
      <c r="M1019" s="164"/>
      <c r="T1019" s="165"/>
      <c r="AT1019" s="43" t="s">
        <v>327</v>
      </c>
      <c r="AU1019" s="43" t="s">
        <v>86</v>
      </c>
      <c r="AV1019" s="12" t="s">
        <v>86</v>
      </c>
      <c r="AW1019" s="12" t="s">
        <v>33</v>
      </c>
      <c r="AX1019" s="12" t="s">
        <v>77</v>
      </c>
      <c r="AY1019" s="43" t="s">
        <v>304</v>
      </c>
    </row>
    <row r="1020" spans="2:65" s="12" customFormat="1" x14ac:dyDescent="0.2">
      <c r="B1020" s="160"/>
      <c r="D1020" s="161" t="s">
        <v>327</v>
      </c>
      <c r="E1020" s="43" t="s">
        <v>1</v>
      </c>
      <c r="F1020" s="162" t="s">
        <v>1512</v>
      </c>
      <c r="H1020" s="163">
        <v>-2.3639999999999999</v>
      </c>
      <c r="L1020" s="160"/>
      <c r="M1020" s="164"/>
      <c r="T1020" s="165"/>
      <c r="AT1020" s="43" t="s">
        <v>327</v>
      </c>
      <c r="AU1020" s="43" t="s">
        <v>86</v>
      </c>
      <c r="AV1020" s="12" t="s">
        <v>86</v>
      </c>
      <c r="AW1020" s="12" t="s">
        <v>33</v>
      </c>
      <c r="AX1020" s="12" t="s">
        <v>77</v>
      </c>
      <c r="AY1020" s="43" t="s">
        <v>304</v>
      </c>
    </row>
    <row r="1021" spans="2:65" s="12" customFormat="1" x14ac:dyDescent="0.2">
      <c r="B1021" s="160"/>
      <c r="D1021" s="161" t="s">
        <v>327</v>
      </c>
      <c r="E1021" s="43" t="s">
        <v>1</v>
      </c>
      <c r="F1021" s="162" t="s">
        <v>1513</v>
      </c>
      <c r="H1021" s="163">
        <v>10.89</v>
      </c>
      <c r="L1021" s="160"/>
      <c r="M1021" s="164"/>
      <c r="T1021" s="165"/>
      <c r="AT1021" s="43" t="s">
        <v>327</v>
      </c>
      <c r="AU1021" s="43" t="s">
        <v>86</v>
      </c>
      <c r="AV1021" s="12" t="s">
        <v>86</v>
      </c>
      <c r="AW1021" s="12" t="s">
        <v>33</v>
      </c>
      <c r="AX1021" s="12" t="s">
        <v>77</v>
      </c>
      <c r="AY1021" s="43" t="s">
        <v>304</v>
      </c>
    </row>
    <row r="1022" spans="2:65" s="12" customFormat="1" x14ac:dyDescent="0.2">
      <c r="B1022" s="160"/>
      <c r="D1022" s="161" t="s">
        <v>327</v>
      </c>
      <c r="E1022" s="43" t="s">
        <v>1</v>
      </c>
      <c r="F1022" s="162" t="s">
        <v>1514</v>
      </c>
      <c r="H1022" s="163">
        <v>-1.1819999999999999</v>
      </c>
      <c r="L1022" s="160"/>
      <c r="M1022" s="164"/>
      <c r="T1022" s="165"/>
      <c r="AT1022" s="43" t="s">
        <v>327</v>
      </c>
      <c r="AU1022" s="43" t="s">
        <v>86</v>
      </c>
      <c r="AV1022" s="12" t="s">
        <v>86</v>
      </c>
      <c r="AW1022" s="12" t="s">
        <v>33</v>
      </c>
      <c r="AX1022" s="12" t="s">
        <v>77</v>
      </c>
      <c r="AY1022" s="43" t="s">
        <v>304</v>
      </c>
    </row>
    <row r="1023" spans="2:65" s="13" customFormat="1" x14ac:dyDescent="0.2">
      <c r="B1023" s="166"/>
      <c r="D1023" s="161" t="s">
        <v>327</v>
      </c>
      <c r="E1023" s="44" t="s">
        <v>1</v>
      </c>
      <c r="F1023" s="167" t="s">
        <v>335</v>
      </c>
      <c r="H1023" s="168">
        <v>24.603000000000002</v>
      </c>
      <c r="L1023" s="166"/>
      <c r="M1023" s="169"/>
      <c r="T1023" s="170"/>
      <c r="AT1023" s="44" t="s">
        <v>327</v>
      </c>
      <c r="AU1023" s="44" t="s">
        <v>86</v>
      </c>
      <c r="AV1023" s="13" t="s">
        <v>315</v>
      </c>
      <c r="AW1023" s="13" t="s">
        <v>33</v>
      </c>
      <c r="AX1023" s="13" t="s">
        <v>8</v>
      </c>
      <c r="AY1023" s="44" t="s">
        <v>304</v>
      </c>
    </row>
    <row r="1024" spans="2:65" s="1" customFormat="1" ht="24.2" customHeight="1" x14ac:dyDescent="0.2">
      <c r="B1024" s="24"/>
      <c r="C1024" s="150" t="s">
        <v>1515</v>
      </c>
      <c r="D1024" s="150" t="s">
        <v>306</v>
      </c>
      <c r="E1024" s="151" t="s">
        <v>1516</v>
      </c>
      <c r="F1024" s="152" t="s">
        <v>1517</v>
      </c>
      <c r="G1024" s="153" t="s">
        <v>325</v>
      </c>
      <c r="H1024" s="154">
        <v>12.513999999999999</v>
      </c>
      <c r="I1024" s="40"/>
      <c r="J1024" s="155">
        <f>ROUND(I1024*H1024,0)</f>
        <v>0</v>
      </c>
      <c r="K1024" s="152" t="s">
        <v>310</v>
      </c>
      <c r="L1024" s="24"/>
      <c r="M1024" s="156" t="s">
        <v>1</v>
      </c>
      <c r="N1024" s="157" t="s">
        <v>42</v>
      </c>
      <c r="P1024" s="158">
        <f>O1024*H1024</f>
        <v>0</v>
      </c>
      <c r="Q1024" s="158">
        <v>0</v>
      </c>
      <c r="R1024" s="158">
        <f>Q1024*H1024</f>
        <v>0</v>
      </c>
      <c r="S1024" s="158">
        <v>0.14000000000000001</v>
      </c>
      <c r="T1024" s="159">
        <f>S1024*H1024</f>
        <v>1.7519600000000002</v>
      </c>
      <c r="AR1024" s="41" t="s">
        <v>108</v>
      </c>
      <c r="AT1024" s="41" t="s">
        <v>306</v>
      </c>
      <c r="AU1024" s="41" t="s">
        <v>86</v>
      </c>
      <c r="AY1024" s="17" t="s">
        <v>304</v>
      </c>
      <c r="BE1024" s="42">
        <f>IF(N1024="základní",J1024,0)</f>
        <v>0</v>
      </c>
      <c r="BF1024" s="42">
        <f>IF(N1024="snížená",J1024,0)</f>
        <v>0</v>
      </c>
      <c r="BG1024" s="42">
        <f>IF(N1024="zákl. přenesená",J1024,0)</f>
        <v>0</v>
      </c>
      <c r="BH1024" s="42">
        <f>IF(N1024="sníž. přenesená",J1024,0)</f>
        <v>0</v>
      </c>
      <c r="BI1024" s="42">
        <f>IF(N1024="nulová",J1024,0)</f>
        <v>0</v>
      </c>
      <c r="BJ1024" s="17" t="s">
        <v>8</v>
      </c>
      <c r="BK1024" s="42">
        <f>ROUND(I1024*H1024,0)</f>
        <v>0</v>
      </c>
      <c r="BL1024" s="17" t="s">
        <v>108</v>
      </c>
      <c r="BM1024" s="41" t="s">
        <v>1518</v>
      </c>
    </row>
    <row r="1025" spans="2:65" s="12" customFormat="1" x14ac:dyDescent="0.2">
      <c r="B1025" s="160"/>
      <c r="D1025" s="161" t="s">
        <v>327</v>
      </c>
      <c r="E1025" s="43" t="s">
        <v>1</v>
      </c>
      <c r="F1025" s="162" t="s">
        <v>1519</v>
      </c>
      <c r="H1025" s="163">
        <v>12.513999999999999</v>
      </c>
      <c r="L1025" s="160"/>
      <c r="M1025" s="164"/>
      <c r="T1025" s="165"/>
      <c r="AT1025" s="43" t="s">
        <v>327</v>
      </c>
      <c r="AU1025" s="43" t="s">
        <v>86</v>
      </c>
      <c r="AV1025" s="12" t="s">
        <v>86</v>
      </c>
      <c r="AW1025" s="12" t="s">
        <v>33</v>
      </c>
      <c r="AX1025" s="12" t="s">
        <v>8</v>
      </c>
      <c r="AY1025" s="43" t="s">
        <v>304</v>
      </c>
    </row>
    <row r="1026" spans="2:65" s="1" customFormat="1" ht="24.2" customHeight="1" x14ac:dyDescent="0.2">
      <c r="B1026" s="24"/>
      <c r="C1026" s="150" t="s">
        <v>1520</v>
      </c>
      <c r="D1026" s="150" t="s">
        <v>306</v>
      </c>
      <c r="E1026" s="151" t="s">
        <v>1521</v>
      </c>
      <c r="F1026" s="152" t="s">
        <v>1522</v>
      </c>
      <c r="G1026" s="153" t="s">
        <v>352</v>
      </c>
      <c r="H1026" s="154">
        <v>64.218000000000004</v>
      </c>
      <c r="I1026" s="40"/>
      <c r="J1026" s="155">
        <f>ROUND(I1026*H1026,0)</f>
        <v>0</v>
      </c>
      <c r="K1026" s="152" t="s">
        <v>310</v>
      </c>
      <c r="L1026" s="24"/>
      <c r="M1026" s="156" t="s">
        <v>1</v>
      </c>
      <c r="N1026" s="157" t="s">
        <v>42</v>
      </c>
      <c r="P1026" s="158">
        <f>O1026*H1026</f>
        <v>0</v>
      </c>
      <c r="Q1026" s="158">
        <v>0</v>
      </c>
      <c r="R1026" s="158">
        <f>Q1026*H1026</f>
        <v>0</v>
      </c>
      <c r="S1026" s="158">
        <v>1</v>
      </c>
      <c r="T1026" s="159">
        <f>S1026*H1026</f>
        <v>64.218000000000004</v>
      </c>
      <c r="AR1026" s="41" t="s">
        <v>108</v>
      </c>
      <c r="AT1026" s="41" t="s">
        <v>306</v>
      </c>
      <c r="AU1026" s="41" t="s">
        <v>86</v>
      </c>
      <c r="AY1026" s="17" t="s">
        <v>304</v>
      </c>
      <c r="BE1026" s="42">
        <f>IF(N1026="základní",J1026,0)</f>
        <v>0</v>
      </c>
      <c r="BF1026" s="42">
        <f>IF(N1026="snížená",J1026,0)</f>
        <v>0</v>
      </c>
      <c r="BG1026" s="42">
        <f>IF(N1026="zákl. přenesená",J1026,0)</f>
        <v>0</v>
      </c>
      <c r="BH1026" s="42">
        <f>IF(N1026="sníž. přenesená",J1026,0)</f>
        <v>0</v>
      </c>
      <c r="BI1026" s="42">
        <f>IF(N1026="nulová",J1026,0)</f>
        <v>0</v>
      </c>
      <c r="BJ1026" s="17" t="s">
        <v>8</v>
      </c>
      <c r="BK1026" s="42">
        <f>ROUND(I1026*H1026,0)</f>
        <v>0</v>
      </c>
      <c r="BL1026" s="17" t="s">
        <v>108</v>
      </c>
      <c r="BM1026" s="41" t="s">
        <v>1523</v>
      </c>
    </row>
    <row r="1027" spans="2:65" s="12" customFormat="1" x14ac:dyDescent="0.2">
      <c r="B1027" s="160"/>
      <c r="D1027" s="161" t="s">
        <v>327</v>
      </c>
      <c r="E1027" s="43" t="s">
        <v>1</v>
      </c>
      <c r="F1027" s="162" t="s">
        <v>1524</v>
      </c>
      <c r="H1027" s="163">
        <v>8.1430000000000007</v>
      </c>
      <c r="L1027" s="160"/>
      <c r="M1027" s="164"/>
      <c r="T1027" s="165"/>
      <c r="AT1027" s="43" t="s">
        <v>327</v>
      </c>
      <c r="AU1027" s="43" t="s">
        <v>86</v>
      </c>
      <c r="AV1027" s="12" t="s">
        <v>86</v>
      </c>
      <c r="AW1027" s="12" t="s">
        <v>33</v>
      </c>
      <c r="AX1027" s="12" t="s">
        <v>77</v>
      </c>
      <c r="AY1027" s="43" t="s">
        <v>304</v>
      </c>
    </row>
    <row r="1028" spans="2:65" s="12" customFormat="1" x14ac:dyDescent="0.2">
      <c r="B1028" s="160"/>
      <c r="D1028" s="161" t="s">
        <v>327</v>
      </c>
      <c r="E1028" s="43" t="s">
        <v>1</v>
      </c>
      <c r="F1028" s="162" t="s">
        <v>1525</v>
      </c>
      <c r="H1028" s="163">
        <v>-0.67200000000000004</v>
      </c>
      <c r="L1028" s="160"/>
      <c r="M1028" s="164"/>
      <c r="T1028" s="165"/>
      <c r="AT1028" s="43" t="s">
        <v>327</v>
      </c>
      <c r="AU1028" s="43" t="s">
        <v>86</v>
      </c>
      <c r="AV1028" s="12" t="s">
        <v>86</v>
      </c>
      <c r="AW1028" s="12" t="s">
        <v>33</v>
      </c>
      <c r="AX1028" s="12" t="s">
        <v>77</v>
      </c>
      <c r="AY1028" s="43" t="s">
        <v>304</v>
      </c>
    </row>
    <row r="1029" spans="2:65" s="12" customFormat="1" x14ac:dyDescent="0.2">
      <c r="B1029" s="160"/>
      <c r="D1029" s="161" t="s">
        <v>327</v>
      </c>
      <c r="E1029" s="43" t="s">
        <v>1</v>
      </c>
      <c r="F1029" s="162" t="s">
        <v>1526</v>
      </c>
      <c r="H1029" s="163">
        <v>1.665</v>
      </c>
      <c r="L1029" s="160"/>
      <c r="M1029" s="164"/>
      <c r="T1029" s="165"/>
      <c r="AT1029" s="43" t="s">
        <v>327</v>
      </c>
      <c r="AU1029" s="43" t="s">
        <v>86</v>
      </c>
      <c r="AV1029" s="12" t="s">
        <v>86</v>
      </c>
      <c r="AW1029" s="12" t="s">
        <v>33</v>
      </c>
      <c r="AX1029" s="12" t="s">
        <v>77</v>
      </c>
      <c r="AY1029" s="43" t="s">
        <v>304</v>
      </c>
    </row>
    <row r="1030" spans="2:65" s="12" customFormat="1" x14ac:dyDescent="0.2">
      <c r="B1030" s="160"/>
      <c r="D1030" s="161" t="s">
        <v>327</v>
      </c>
      <c r="E1030" s="43" t="s">
        <v>1</v>
      </c>
      <c r="F1030" s="162" t="s">
        <v>1527</v>
      </c>
      <c r="H1030" s="163">
        <v>6.5</v>
      </c>
      <c r="L1030" s="160"/>
      <c r="M1030" s="164"/>
      <c r="T1030" s="165"/>
      <c r="AT1030" s="43" t="s">
        <v>327</v>
      </c>
      <c r="AU1030" s="43" t="s">
        <v>86</v>
      </c>
      <c r="AV1030" s="12" t="s">
        <v>86</v>
      </c>
      <c r="AW1030" s="12" t="s">
        <v>33</v>
      </c>
      <c r="AX1030" s="12" t="s">
        <v>77</v>
      </c>
      <c r="AY1030" s="43" t="s">
        <v>304</v>
      </c>
    </row>
    <row r="1031" spans="2:65" s="12" customFormat="1" ht="22.5" x14ac:dyDescent="0.2">
      <c r="B1031" s="160"/>
      <c r="D1031" s="161" t="s">
        <v>327</v>
      </c>
      <c r="E1031" s="43" t="s">
        <v>1</v>
      </c>
      <c r="F1031" s="162" t="s">
        <v>1528</v>
      </c>
      <c r="H1031" s="163">
        <v>48.582000000000001</v>
      </c>
      <c r="L1031" s="160"/>
      <c r="M1031" s="164"/>
      <c r="T1031" s="165"/>
      <c r="AT1031" s="43" t="s">
        <v>327</v>
      </c>
      <c r="AU1031" s="43" t="s">
        <v>86</v>
      </c>
      <c r="AV1031" s="12" t="s">
        <v>86</v>
      </c>
      <c r="AW1031" s="12" t="s">
        <v>33</v>
      </c>
      <c r="AX1031" s="12" t="s">
        <v>77</v>
      </c>
      <c r="AY1031" s="43" t="s">
        <v>304</v>
      </c>
    </row>
    <row r="1032" spans="2:65" s="13" customFormat="1" x14ac:dyDescent="0.2">
      <c r="B1032" s="166"/>
      <c r="D1032" s="161" t="s">
        <v>327</v>
      </c>
      <c r="E1032" s="44" t="s">
        <v>1</v>
      </c>
      <c r="F1032" s="167" t="s">
        <v>335</v>
      </c>
      <c r="H1032" s="168">
        <v>64.218000000000004</v>
      </c>
      <c r="L1032" s="166"/>
      <c r="M1032" s="169"/>
      <c r="T1032" s="170"/>
      <c r="AT1032" s="44" t="s">
        <v>327</v>
      </c>
      <c r="AU1032" s="44" t="s">
        <v>86</v>
      </c>
      <c r="AV1032" s="13" t="s">
        <v>315</v>
      </c>
      <c r="AW1032" s="13" t="s">
        <v>33</v>
      </c>
      <c r="AX1032" s="13" t="s">
        <v>8</v>
      </c>
      <c r="AY1032" s="44" t="s">
        <v>304</v>
      </c>
    </row>
    <row r="1033" spans="2:65" s="1" customFormat="1" ht="16.5" customHeight="1" x14ac:dyDescent="0.2">
      <c r="B1033" s="24"/>
      <c r="C1033" s="150" t="s">
        <v>1529</v>
      </c>
      <c r="D1033" s="150" t="s">
        <v>306</v>
      </c>
      <c r="E1033" s="151" t="s">
        <v>1530</v>
      </c>
      <c r="F1033" s="152" t="s">
        <v>1531</v>
      </c>
      <c r="G1033" s="153" t="s">
        <v>325</v>
      </c>
      <c r="H1033" s="154">
        <v>29.762</v>
      </c>
      <c r="I1033" s="40"/>
      <c r="J1033" s="155">
        <f>ROUND(I1033*H1033,0)</f>
        <v>0</v>
      </c>
      <c r="K1033" s="152" t="s">
        <v>310</v>
      </c>
      <c r="L1033" s="24"/>
      <c r="M1033" s="156" t="s">
        <v>1</v>
      </c>
      <c r="N1033" s="157" t="s">
        <v>42</v>
      </c>
      <c r="P1033" s="158">
        <f>O1033*H1033</f>
        <v>0</v>
      </c>
      <c r="Q1033" s="158">
        <v>0</v>
      </c>
      <c r="R1033" s="158">
        <f>Q1033*H1033</f>
        <v>0</v>
      </c>
      <c r="S1033" s="158">
        <v>0.32400000000000001</v>
      </c>
      <c r="T1033" s="159">
        <f>S1033*H1033</f>
        <v>9.642888000000001</v>
      </c>
      <c r="AR1033" s="41" t="s">
        <v>108</v>
      </c>
      <c r="AT1033" s="41" t="s">
        <v>306</v>
      </c>
      <c r="AU1033" s="41" t="s">
        <v>86</v>
      </c>
      <c r="AY1033" s="17" t="s">
        <v>304</v>
      </c>
      <c r="BE1033" s="42">
        <f>IF(N1033="základní",J1033,0)</f>
        <v>0</v>
      </c>
      <c r="BF1033" s="42">
        <f>IF(N1033="snížená",J1033,0)</f>
        <v>0</v>
      </c>
      <c r="BG1033" s="42">
        <f>IF(N1033="zákl. přenesená",J1033,0)</f>
        <v>0</v>
      </c>
      <c r="BH1033" s="42">
        <f>IF(N1033="sníž. přenesená",J1033,0)</f>
        <v>0</v>
      </c>
      <c r="BI1033" s="42">
        <f>IF(N1033="nulová",J1033,0)</f>
        <v>0</v>
      </c>
      <c r="BJ1033" s="17" t="s">
        <v>8</v>
      </c>
      <c r="BK1033" s="42">
        <f>ROUND(I1033*H1033,0)</f>
        <v>0</v>
      </c>
      <c r="BL1033" s="17" t="s">
        <v>108</v>
      </c>
      <c r="BM1033" s="41" t="s">
        <v>1532</v>
      </c>
    </row>
    <row r="1034" spans="2:65" s="12" customFormat="1" x14ac:dyDescent="0.2">
      <c r="B1034" s="160"/>
      <c r="D1034" s="161" t="s">
        <v>327</v>
      </c>
      <c r="E1034" s="43" t="s">
        <v>1</v>
      </c>
      <c r="F1034" s="162" t="s">
        <v>1533</v>
      </c>
      <c r="H1034" s="163">
        <v>29.762</v>
      </c>
      <c r="L1034" s="160"/>
      <c r="M1034" s="164"/>
      <c r="T1034" s="165"/>
      <c r="AT1034" s="43" t="s">
        <v>327</v>
      </c>
      <c r="AU1034" s="43" t="s">
        <v>86</v>
      </c>
      <c r="AV1034" s="12" t="s">
        <v>86</v>
      </c>
      <c r="AW1034" s="12" t="s">
        <v>33</v>
      </c>
      <c r="AX1034" s="12" t="s">
        <v>8</v>
      </c>
      <c r="AY1034" s="43" t="s">
        <v>304</v>
      </c>
    </row>
    <row r="1035" spans="2:65" s="1" customFormat="1" ht="16.5" customHeight="1" x14ac:dyDescent="0.2">
      <c r="B1035" s="24"/>
      <c r="C1035" s="150" t="s">
        <v>1534</v>
      </c>
      <c r="D1035" s="150" t="s">
        <v>306</v>
      </c>
      <c r="E1035" s="151" t="s">
        <v>1535</v>
      </c>
      <c r="F1035" s="152" t="s">
        <v>1536</v>
      </c>
      <c r="G1035" s="153" t="s">
        <v>352</v>
      </c>
      <c r="H1035" s="154">
        <v>10.443</v>
      </c>
      <c r="I1035" s="40"/>
      <c r="J1035" s="155">
        <f>ROUND(I1035*H1035,0)</f>
        <v>0</v>
      </c>
      <c r="K1035" s="152" t="s">
        <v>310</v>
      </c>
      <c r="L1035" s="24"/>
      <c r="M1035" s="156" t="s">
        <v>1</v>
      </c>
      <c r="N1035" s="157" t="s">
        <v>42</v>
      </c>
      <c r="P1035" s="158">
        <f>O1035*H1035</f>
        <v>0</v>
      </c>
      <c r="Q1035" s="158">
        <v>0</v>
      </c>
      <c r="R1035" s="158">
        <f>Q1035*H1035</f>
        <v>0</v>
      </c>
      <c r="S1035" s="158">
        <v>2.4</v>
      </c>
      <c r="T1035" s="159">
        <f>S1035*H1035</f>
        <v>25.063199999999998</v>
      </c>
      <c r="AR1035" s="41" t="s">
        <v>108</v>
      </c>
      <c r="AT1035" s="41" t="s">
        <v>306</v>
      </c>
      <c r="AU1035" s="41" t="s">
        <v>86</v>
      </c>
      <c r="AY1035" s="17" t="s">
        <v>304</v>
      </c>
      <c r="BE1035" s="42">
        <f>IF(N1035="základní",J1035,0)</f>
        <v>0</v>
      </c>
      <c r="BF1035" s="42">
        <f>IF(N1035="snížená",J1035,0)</f>
        <v>0</v>
      </c>
      <c r="BG1035" s="42">
        <f>IF(N1035="zákl. přenesená",J1035,0)</f>
        <v>0</v>
      </c>
      <c r="BH1035" s="42">
        <f>IF(N1035="sníž. přenesená",J1035,0)</f>
        <v>0</v>
      </c>
      <c r="BI1035" s="42">
        <f>IF(N1035="nulová",J1035,0)</f>
        <v>0</v>
      </c>
      <c r="BJ1035" s="17" t="s">
        <v>8</v>
      </c>
      <c r="BK1035" s="42">
        <f>ROUND(I1035*H1035,0)</f>
        <v>0</v>
      </c>
      <c r="BL1035" s="17" t="s">
        <v>108</v>
      </c>
      <c r="BM1035" s="41" t="s">
        <v>1537</v>
      </c>
    </row>
    <row r="1036" spans="2:65" s="12" customFormat="1" x14ac:dyDescent="0.2">
      <c r="B1036" s="160"/>
      <c r="D1036" s="161" t="s">
        <v>327</v>
      </c>
      <c r="E1036" s="43" t="s">
        <v>1</v>
      </c>
      <c r="F1036" s="162" t="s">
        <v>1538</v>
      </c>
      <c r="H1036" s="163">
        <v>2.0089999999999999</v>
      </c>
      <c r="L1036" s="160"/>
      <c r="M1036" s="164"/>
      <c r="T1036" s="165"/>
      <c r="AT1036" s="43" t="s">
        <v>327</v>
      </c>
      <c r="AU1036" s="43" t="s">
        <v>86</v>
      </c>
      <c r="AV1036" s="12" t="s">
        <v>86</v>
      </c>
      <c r="AW1036" s="12" t="s">
        <v>33</v>
      </c>
      <c r="AX1036" s="12" t="s">
        <v>77</v>
      </c>
      <c r="AY1036" s="43" t="s">
        <v>304</v>
      </c>
    </row>
    <row r="1037" spans="2:65" s="12" customFormat="1" x14ac:dyDescent="0.2">
      <c r="B1037" s="160"/>
      <c r="D1037" s="161" t="s">
        <v>327</v>
      </c>
      <c r="E1037" s="43" t="s">
        <v>1</v>
      </c>
      <c r="F1037" s="162" t="s">
        <v>1539</v>
      </c>
      <c r="H1037" s="163">
        <v>8.4339999999999993</v>
      </c>
      <c r="L1037" s="160"/>
      <c r="M1037" s="164"/>
      <c r="T1037" s="165"/>
      <c r="AT1037" s="43" t="s">
        <v>327</v>
      </c>
      <c r="AU1037" s="43" t="s">
        <v>86</v>
      </c>
      <c r="AV1037" s="12" t="s">
        <v>86</v>
      </c>
      <c r="AW1037" s="12" t="s">
        <v>33</v>
      </c>
      <c r="AX1037" s="12" t="s">
        <v>77</v>
      </c>
      <c r="AY1037" s="43" t="s">
        <v>304</v>
      </c>
    </row>
    <row r="1038" spans="2:65" s="13" customFormat="1" x14ac:dyDescent="0.2">
      <c r="B1038" s="166"/>
      <c r="D1038" s="161" t="s">
        <v>327</v>
      </c>
      <c r="E1038" s="44" t="s">
        <v>1</v>
      </c>
      <c r="F1038" s="167" t="s">
        <v>335</v>
      </c>
      <c r="H1038" s="168">
        <v>10.443</v>
      </c>
      <c r="L1038" s="166"/>
      <c r="M1038" s="169"/>
      <c r="T1038" s="170"/>
      <c r="AT1038" s="44" t="s">
        <v>327</v>
      </c>
      <c r="AU1038" s="44" t="s">
        <v>86</v>
      </c>
      <c r="AV1038" s="13" t="s">
        <v>315</v>
      </c>
      <c r="AW1038" s="13" t="s">
        <v>33</v>
      </c>
      <c r="AX1038" s="13" t="s">
        <v>8</v>
      </c>
      <c r="AY1038" s="44" t="s">
        <v>304</v>
      </c>
    </row>
    <row r="1039" spans="2:65" s="1" customFormat="1" ht="16.5" customHeight="1" x14ac:dyDescent="0.2">
      <c r="B1039" s="24"/>
      <c r="C1039" s="150" t="s">
        <v>1540</v>
      </c>
      <c r="D1039" s="150" t="s">
        <v>306</v>
      </c>
      <c r="E1039" s="151" t="s">
        <v>1541</v>
      </c>
      <c r="F1039" s="152" t="s">
        <v>1542</v>
      </c>
      <c r="G1039" s="153" t="s">
        <v>352</v>
      </c>
      <c r="H1039" s="154">
        <v>2.5790000000000002</v>
      </c>
      <c r="I1039" s="40"/>
      <c r="J1039" s="155">
        <f>ROUND(I1039*H1039,0)</f>
        <v>0</v>
      </c>
      <c r="K1039" s="152" t="s">
        <v>310</v>
      </c>
      <c r="L1039" s="24"/>
      <c r="M1039" s="156" t="s">
        <v>1</v>
      </c>
      <c r="N1039" s="157" t="s">
        <v>42</v>
      </c>
      <c r="P1039" s="158">
        <f>O1039*H1039</f>
        <v>0</v>
      </c>
      <c r="Q1039" s="158">
        <v>0</v>
      </c>
      <c r="R1039" s="158">
        <f>Q1039*H1039</f>
        <v>0</v>
      </c>
      <c r="S1039" s="158">
        <v>2.4</v>
      </c>
      <c r="T1039" s="159">
        <f>S1039*H1039</f>
        <v>6.1896000000000004</v>
      </c>
      <c r="AR1039" s="41" t="s">
        <v>108</v>
      </c>
      <c r="AT1039" s="41" t="s">
        <v>306</v>
      </c>
      <c r="AU1039" s="41" t="s">
        <v>86</v>
      </c>
      <c r="AY1039" s="17" t="s">
        <v>304</v>
      </c>
      <c r="BE1039" s="42">
        <f>IF(N1039="základní",J1039,0)</f>
        <v>0</v>
      </c>
      <c r="BF1039" s="42">
        <f>IF(N1039="snížená",J1039,0)</f>
        <v>0</v>
      </c>
      <c r="BG1039" s="42">
        <f>IF(N1039="zákl. přenesená",J1039,0)</f>
        <v>0</v>
      </c>
      <c r="BH1039" s="42">
        <f>IF(N1039="sníž. přenesená",J1039,0)</f>
        <v>0</v>
      </c>
      <c r="BI1039" s="42">
        <f>IF(N1039="nulová",J1039,0)</f>
        <v>0</v>
      </c>
      <c r="BJ1039" s="17" t="s">
        <v>8</v>
      </c>
      <c r="BK1039" s="42">
        <f>ROUND(I1039*H1039,0)</f>
        <v>0</v>
      </c>
      <c r="BL1039" s="17" t="s">
        <v>108</v>
      </c>
      <c r="BM1039" s="41" t="s">
        <v>1543</v>
      </c>
    </row>
    <row r="1040" spans="2:65" s="12" customFormat="1" x14ac:dyDescent="0.2">
      <c r="B1040" s="160"/>
      <c r="D1040" s="161" t="s">
        <v>327</v>
      </c>
      <c r="E1040" s="43" t="s">
        <v>1</v>
      </c>
      <c r="F1040" s="162" t="s">
        <v>1544</v>
      </c>
      <c r="H1040" s="163">
        <v>2.5790000000000002</v>
      </c>
      <c r="L1040" s="160"/>
      <c r="M1040" s="164"/>
      <c r="T1040" s="165"/>
      <c r="AT1040" s="43" t="s">
        <v>327</v>
      </c>
      <c r="AU1040" s="43" t="s">
        <v>86</v>
      </c>
      <c r="AV1040" s="12" t="s">
        <v>86</v>
      </c>
      <c r="AW1040" s="12" t="s">
        <v>33</v>
      </c>
      <c r="AX1040" s="12" t="s">
        <v>8</v>
      </c>
      <c r="AY1040" s="43" t="s">
        <v>304</v>
      </c>
    </row>
    <row r="1041" spans="2:65" s="1" customFormat="1" ht="37.9" customHeight="1" x14ac:dyDescent="0.2">
      <c r="B1041" s="24"/>
      <c r="C1041" s="150" t="s">
        <v>1545</v>
      </c>
      <c r="D1041" s="150" t="s">
        <v>306</v>
      </c>
      <c r="E1041" s="151" t="s">
        <v>1546</v>
      </c>
      <c r="F1041" s="152" t="s">
        <v>1547</v>
      </c>
      <c r="G1041" s="153" t="s">
        <v>352</v>
      </c>
      <c r="H1041" s="154">
        <v>14.81</v>
      </c>
      <c r="I1041" s="40"/>
      <c r="J1041" s="155">
        <f>ROUND(I1041*H1041,0)</f>
        <v>0</v>
      </c>
      <c r="K1041" s="152" t="s">
        <v>310</v>
      </c>
      <c r="L1041" s="24"/>
      <c r="M1041" s="156" t="s">
        <v>1</v>
      </c>
      <c r="N1041" s="157" t="s">
        <v>42</v>
      </c>
      <c r="P1041" s="158">
        <f>O1041*H1041</f>
        <v>0</v>
      </c>
      <c r="Q1041" s="158">
        <v>0</v>
      </c>
      <c r="R1041" s="158">
        <f>Q1041*H1041</f>
        <v>0</v>
      </c>
      <c r="S1041" s="158">
        <v>2.2000000000000002</v>
      </c>
      <c r="T1041" s="159">
        <f>S1041*H1041</f>
        <v>32.582000000000001</v>
      </c>
      <c r="AR1041" s="41" t="s">
        <v>108</v>
      </c>
      <c r="AT1041" s="41" t="s">
        <v>306</v>
      </c>
      <c r="AU1041" s="41" t="s">
        <v>86</v>
      </c>
      <c r="AY1041" s="17" t="s">
        <v>304</v>
      </c>
      <c r="BE1041" s="42">
        <f>IF(N1041="základní",J1041,0)</f>
        <v>0</v>
      </c>
      <c r="BF1041" s="42">
        <f>IF(N1041="snížená",J1041,0)</f>
        <v>0</v>
      </c>
      <c r="BG1041" s="42">
        <f>IF(N1041="zákl. přenesená",J1041,0)</f>
        <v>0</v>
      </c>
      <c r="BH1041" s="42">
        <f>IF(N1041="sníž. přenesená",J1041,0)</f>
        <v>0</v>
      </c>
      <c r="BI1041" s="42">
        <f>IF(N1041="nulová",J1041,0)</f>
        <v>0</v>
      </c>
      <c r="BJ1041" s="17" t="s">
        <v>8</v>
      </c>
      <c r="BK1041" s="42">
        <f>ROUND(I1041*H1041,0)</f>
        <v>0</v>
      </c>
      <c r="BL1041" s="17" t="s">
        <v>108</v>
      </c>
      <c r="BM1041" s="41" t="s">
        <v>1548</v>
      </c>
    </row>
    <row r="1042" spans="2:65" s="12" customFormat="1" ht="22.5" x14ac:dyDescent="0.2">
      <c r="B1042" s="160"/>
      <c r="D1042" s="161" t="s">
        <v>327</v>
      </c>
      <c r="E1042" s="43" t="s">
        <v>1</v>
      </c>
      <c r="F1042" s="162" t="s">
        <v>1549</v>
      </c>
      <c r="H1042" s="163">
        <v>148.1</v>
      </c>
      <c r="L1042" s="160"/>
      <c r="M1042" s="164"/>
      <c r="T1042" s="165"/>
      <c r="AT1042" s="43" t="s">
        <v>327</v>
      </c>
      <c r="AU1042" s="43" t="s">
        <v>86</v>
      </c>
      <c r="AV1042" s="12" t="s">
        <v>86</v>
      </c>
      <c r="AW1042" s="12" t="s">
        <v>33</v>
      </c>
      <c r="AX1042" s="12" t="s">
        <v>77</v>
      </c>
      <c r="AY1042" s="43" t="s">
        <v>304</v>
      </c>
    </row>
    <row r="1043" spans="2:65" s="13" customFormat="1" x14ac:dyDescent="0.2">
      <c r="B1043" s="166"/>
      <c r="D1043" s="161" t="s">
        <v>327</v>
      </c>
      <c r="E1043" s="44" t="s">
        <v>116</v>
      </c>
      <c r="F1043" s="167" t="s">
        <v>335</v>
      </c>
      <c r="H1043" s="168">
        <v>148.1</v>
      </c>
      <c r="L1043" s="166"/>
      <c r="M1043" s="169"/>
      <c r="T1043" s="170"/>
      <c r="AT1043" s="44" t="s">
        <v>327</v>
      </c>
      <c r="AU1043" s="44" t="s">
        <v>86</v>
      </c>
      <c r="AV1043" s="13" t="s">
        <v>315</v>
      </c>
      <c r="AW1043" s="13" t="s">
        <v>33</v>
      </c>
      <c r="AX1043" s="13" t="s">
        <v>77</v>
      </c>
      <c r="AY1043" s="44" t="s">
        <v>304</v>
      </c>
    </row>
    <row r="1044" spans="2:65" s="12" customFormat="1" x14ac:dyDescent="0.2">
      <c r="B1044" s="160"/>
      <c r="D1044" s="161" t="s">
        <v>327</v>
      </c>
      <c r="E1044" s="43" t="s">
        <v>1</v>
      </c>
      <c r="F1044" s="162" t="s">
        <v>1550</v>
      </c>
      <c r="H1044" s="163">
        <v>14.81</v>
      </c>
      <c r="L1044" s="160"/>
      <c r="M1044" s="164"/>
      <c r="T1044" s="165"/>
      <c r="AT1044" s="43" t="s">
        <v>327</v>
      </c>
      <c r="AU1044" s="43" t="s">
        <v>86</v>
      </c>
      <c r="AV1044" s="12" t="s">
        <v>86</v>
      </c>
      <c r="AW1044" s="12" t="s">
        <v>33</v>
      </c>
      <c r="AX1044" s="12" t="s">
        <v>8</v>
      </c>
      <c r="AY1044" s="43" t="s">
        <v>304</v>
      </c>
    </row>
    <row r="1045" spans="2:65" s="1" customFormat="1" ht="37.9" customHeight="1" x14ac:dyDescent="0.2">
      <c r="B1045" s="24"/>
      <c r="C1045" s="150" t="s">
        <v>1551</v>
      </c>
      <c r="D1045" s="150" t="s">
        <v>306</v>
      </c>
      <c r="E1045" s="151" t="s">
        <v>1552</v>
      </c>
      <c r="F1045" s="152" t="s">
        <v>1553</v>
      </c>
      <c r="G1045" s="153" t="s">
        <v>352</v>
      </c>
      <c r="H1045" s="154">
        <v>154.60499999999999</v>
      </c>
      <c r="I1045" s="40"/>
      <c r="J1045" s="155">
        <f>ROUND(I1045*H1045,0)</f>
        <v>0</v>
      </c>
      <c r="K1045" s="152" t="s">
        <v>310</v>
      </c>
      <c r="L1045" s="24"/>
      <c r="M1045" s="156" t="s">
        <v>1</v>
      </c>
      <c r="N1045" s="157" t="s">
        <v>42</v>
      </c>
      <c r="P1045" s="158">
        <f>O1045*H1045</f>
        <v>0</v>
      </c>
      <c r="Q1045" s="158">
        <v>0</v>
      </c>
      <c r="R1045" s="158">
        <f>Q1045*H1045</f>
        <v>0</v>
      </c>
      <c r="S1045" s="158">
        <v>2.2000000000000002</v>
      </c>
      <c r="T1045" s="159">
        <f>S1045*H1045</f>
        <v>340.13100000000003</v>
      </c>
      <c r="AR1045" s="41" t="s">
        <v>108</v>
      </c>
      <c r="AT1045" s="41" t="s">
        <v>306</v>
      </c>
      <c r="AU1045" s="41" t="s">
        <v>86</v>
      </c>
      <c r="AY1045" s="17" t="s">
        <v>304</v>
      </c>
      <c r="BE1045" s="42">
        <f>IF(N1045="základní",J1045,0)</f>
        <v>0</v>
      </c>
      <c r="BF1045" s="42">
        <f>IF(N1045="snížená",J1045,0)</f>
        <v>0</v>
      </c>
      <c r="BG1045" s="42">
        <f>IF(N1045="zákl. přenesená",J1045,0)</f>
        <v>0</v>
      </c>
      <c r="BH1045" s="42">
        <f>IF(N1045="sníž. přenesená",J1045,0)</f>
        <v>0</v>
      </c>
      <c r="BI1045" s="42">
        <f>IF(N1045="nulová",J1045,0)</f>
        <v>0</v>
      </c>
      <c r="BJ1045" s="17" t="s">
        <v>8</v>
      </c>
      <c r="BK1045" s="42">
        <f>ROUND(I1045*H1045,0)</f>
        <v>0</v>
      </c>
      <c r="BL1045" s="17" t="s">
        <v>108</v>
      </c>
      <c r="BM1045" s="41" t="s">
        <v>1554</v>
      </c>
    </row>
    <row r="1046" spans="2:65" s="12" customFormat="1" ht="22.5" x14ac:dyDescent="0.2">
      <c r="B1046" s="160"/>
      <c r="D1046" s="161" t="s">
        <v>327</v>
      </c>
      <c r="E1046" s="43" t="s">
        <v>119</v>
      </c>
      <c r="F1046" s="162" t="s">
        <v>1555</v>
      </c>
      <c r="H1046" s="163">
        <v>65.900000000000006</v>
      </c>
      <c r="L1046" s="160"/>
      <c r="M1046" s="164"/>
      <c r="T1046" s="165"/>
      <c r="AT1046" s="43" t="s">
        <v>327</v>
      </c>
      <c r="AU1046" s="43" t="s">
        <v>86</v>
      </c>
      <c r="AV1046" s="12" t="s">
        <v>86</v>
      </c>
      <c r="AW1046" s="12" t="s">
        <v>33</v>
      </c>
      <c r="AX1046" s="12" t="s">
        <v>77</v>
      </c>
      <c r="AY1046" s="43" t="s">
        <v>304</v>
      </c>
    </row>
    <row r="1047" spans="2:65" s="14" customFormat="1" x14ac:dyDescent="0.2">
      <c r="B1047" s="171"/>
      <c r="D1047" s="161" t="s">
        <v>327</v>
      </c>
      <c r="E1047" s="45" t="s">
        <v>1</v>
      </c>
      <c r="F1047" s="172" t="s">
        <v>380</v>
      </c>
      <c r="H1047" s="173">
        <v>65.900000000000006</v>
      </c>
      <c r="L1047" s="171"/>
      <c r="M1047" s="174"/>
      <c r="T1047" s="175"/>
      <c r="AT1047" s="45" t="s">
        <v>327</v>
      </c>
      <c r="AU1047" s="45" t="s">
        <v>86</v>
      </c>
      <c r="AV1047" s="14" t="s">
        <v>108</v>
      </c>
      <c r="AW1047" s="14" t="s">
        <v>33</v>
      </c>
      <c r="AX1047" s="14" t="s">
        <v>77</v>
      </c>
      <c r="AY1047" s="45" t="s">
        <v>304</v>
      </c>
    </row>
    <row r="1048" spans="2:65" s="12" customFormat="1" x14ac:dyDescent="0.2">
      <c r="B1048" s="160"/>
      <c r="D1048" s="161" t="s">
        <v>327</v>
      </c>
      <c r="E1048" s="43" t="s">
        <v>1</v>
      </c>
      <c r="F1048" s="162" t="s">
        <v>354</v>
      </c>
      <c r="H1048" s="163">
        <v>0.6</v>
      </c>
      <c r="L1048" s="160"/>
      <c r="M1048" s="164"/>
      <c r="T1048" s="165"/>
      <c r="AT1048" s="43" t="s">
        <v>327</v>
      </c>
      <c r="AU1048" s="43" t="s">
        <v>86</v>
      </c>
      <c r="AV1048" s="12" t="s">
        <v>86</v>
      </c>
      <c r="AW1048" s="12" t="s">
        <v>33</v>
      </c>
      <c r="AX1048" s="12" t="s">
        <v>77</v>
      </c>
      <c r="AY1048" s="43" t="s">
        <v>304</v>
      </c>
    </row>
    <row r="1049" spans="2:65" s="12" customFormat="1" x14ac:dyDescent="0.2">
      <c r="B1049" s="160"/>
      <c r="D1049" s="161" t="s">
        <v>327</v>
      </c>
      <c r="E1049" s="43" t="s">
        <v>1</v>
      </c>
      <c r="F1049" s="162" t="s">
        <v>355</v>
      </c>
      <c r="H1049" s="163">
        <v>1.9950000000000001</v>
      </c>
      <c r="L1049" s="160"/>
      <c r="M1049" s="164"/>
      <c r="T1049" s="165"/>
      <c r="AT1049" s="43" t="s">
        <v>327</v>
      </c>
      <c r="AU1049" s="43" t="s">
        <v>86</v>
      </c>
      <c r="AV1049" s="12" t="s">
        <v>86</v>
      </c>
      <c r="AW1049" s="12" t="s">
        <v>33</v>
      </c>
      <c r="AX1049" s="12" t="s">
        <v>77</v>
      </c>
      <c r="AY1049" s="43" t="s">
        <v>304</v>
      </c>
    </row>
    <row r="1050" spans="2:65" s="12" customFormat="1" x14ac:dyDescent="0.2">
      <c r="B1050" s="160"/>
      <c r="D1050" s="161" t="s">
        <v>327</v>
      </c>
      <c r="E1050" s="43" t="s">
        <v>1</v>
      </c>
      <c r="F1050" s="162" t="s">
        <v>356</v>
      </c>
      <c r="H1050" s="163">
        <v>47.55</v>
      </c>
      <c r="L1050" s="160"/>
      <c r="M1050" s="164"/>
      <c r="T1050" s="165"/>
      <c r="AT1050" s="43" t="s">
        <v>327</v>
      </c>
      <c r="AU1050" s="43" t="s">
        <v>86</v>
      </c>
      <c r="AV1050" s="12" t="s">
        <v>86</v>
      </c>
      <c r="AW1050" s="12" t="s">
        <v>33</v>
      </c>
      <c r="AX1050" s="12" t="s">
        <v>77</v>
      </c>
      <c r="AY1050" s="43" t="s">
        <v>304</v>
      </c>
    </row>
    <row r="1051" spans="2:65" s="12" customFormat="1" x14ac:dyDescent="0.2">
      <c r="B1051" s="160"/>
      <c r="D1051" s="161" t="s">
        <v>327</v>
      </c>
      <c r="E1051" s="43" t="s">
        <v>1</v>
      </c>
      <c r="F1051" s="162" t="s">
        <v>357</v>
      </c>
      <c r="H1051" s="163">
        <v>22.215</v>
      </c>
      <c r="L1051" s="160"/>
      <c r="M1051" s="164"/>
      <c r="T1051" s="165"/>
      <c r="AT1051" s="43" t="s">
        <v>327</v>
      </c>
      <c r="AU1051" s="43" t="s">
        <v>86</v>
      </c>
      <c r="AV1051" s="12" t="s">
        <v>86</v>
      </c>
      <c r="AW1051" s="12" t="s">
        <v>33</v>
      </c>
      <c r="AX1051" s="12" t="s">
        <v>77</v>
      </c>
      <c r="AY1051" s="43" t="s">
        <v>304</v>
      </c>
    </row>
    <row r="1052" spans="2:65" s="13" customFormat="1" ht="22.5" x14ac:dyDescent="0.2">
      <c r="B1052" s="166"/>
      <c r="D1052" s="161" t="s">
        <v>327</v>
      </c>
      <c r="E1052" s="44" t="s">
        <v>1</v>
      </c>
      <c r="F1052" s="167" t="s">
        <v>1556</v>
      </c>
      <c r="H1052" s="168">
        <v>72.36</v>
      </c>
      <c r="L1052" s="166"/>
      <c r="M1052" s="169"/>
      <c r="T1052" s="170"/>
      <c r="AT1052" s="44" t="s">
        <v>327</v>
      </c>
      <c r="AU1052" s="44" t="s">
        <v>86</v>
      </c>
      <c r="AV1052" s="13" t="s">
        <v>315</v>
      </c>
      <c r="AW1052" s="13" t="s">
        <v>33</v>
      </c>
      <c r="AX1052" s="13" t="s">
        <v>77</v>
      </c>
      <c r="AY1052" s="44" t="s">
        <v>304</v>
      </c>
    </row>
    <row r="1053" spans="2:65" s="12" customFormat="1" x14ac:dyDescent="0.2">
      <c r="B1053" s="160"/>
      <c r="D1053" s="161" t="s">
        <v>327</v>
      </c>
      <c r="E1053" s="43" t="s">
        <v>1</v>
      </c>
      <c r="F1053" s="162" t="s">
        <v>354</v>
      </c>
      <c r="H1053" s="163">
        <v>0.6</v>
      </c>
      <c r="L1053" s="160"/>
      <c r="M1053" s="164"/>
      <c r="T1053" s="165"/>
      <c r="AT1053" s="43" t="s">
        <v>327</v>
      </c>
      <c r="AU1053" s="43" t="s">
        <v>86</v>
      </c>
      <c r="AV1053" s="12" t="s">
        <v>86</v>
      </c>
      <c r="AW1053" s="12" t="s">
        <v>33</v>
      </c>
      <c r="AX1053" s="12" t="s">
        <v>77</v>
      </c>
      <c r="AY1053" s="43" t="s">
        <v>304</v>
      </c>
    </row>
    <row r="1054" spans="2:65" s="12" customFormat="1" x14ac:dyDescent="0.2">
      <c r="B1054" s="160"/>
      <c r="D1054" s="161" t="s">
        <v>327</v>
      </c>
      <c r="E1054" s="43" t="s">
        <v>1</v>
      </c>
      <c r="F1054" s="162" t="s">
        <v>355</v>
      </c>
      <c r="H1054" s="163">
        <v>1.9950000000000001</v>
      </c>
      <c r="L1054" s="160"/>
      <c r="M1054" s="164"/>
      <c r="T1054" s="165"/>
      <c r="AT1054" s="43" t="s">
        <v>327</v>
      </c>
      <c r="AU1054" s="43" t="s">
        <v>86</v>
      </c>
      <c r="AV1054" s="12" t="s">
        <v>86</v>
      </c>
      <c r="AW1054" s="12" t="s">
        <v>33</v>
      </c>
      <c r="AX1054" s="12" t="s">
        <v>77</v>
      </c>
      <c r="AY1054" s="43" t="s">
        <v>304</v>
      </c>
    </row>
    <row r="1055" spans="2:65" s="12" customFormat="1" x14ac:dyDescent="0.2">
      <c r="B1055" s="160"/>
      <c r="D1055" s="161" t="s">
        <v>327</v>
      </c>
      <c r="E1055" s="43" t="s">
        <v>1</v>
      </c>
      <c r="F1055" s="162" t="s">
        <v>356</v>
      </c>
      <c r="H1055" s="163">
        <v>47.55</v>
      </c>
      <c r="L1055" s="160"/>
      <c r="M1055" s="164"/>
      <c r="T1055" s="165"/>
      <c r="AT1055" s="43" t="s">
        <v>327</v>
      </c>
      <c r="AU1055" s="43" t="s">
        <v>86</v>
      </c>
      <c r="AV1055" s="12" t="s">
        <v>86</v>
      </c>
      <c r="AW1055" s="12" t="s">
        <v>33</v>
      </c>
      <c r="AX1055" s="12" t="s">
        <v>77</v>
      </c>
      <c r="AY1055" s="43" t="s">
        <v>304</v>
      </c>
    </row>
    <row r="1056" spans="2:65" s="12" customFormat="1" x14ac:dyDescent="0.2">
      <c r="B1056" s="160"/>
      <c r="D1056" s="161" t="s">
        <v>327</v>
      </c>
      <c r="E1056" s="43" t="s">
        <v>1</v>
      </c>
      <c r="F1056" s="162" t="s">
        <v>357</v>
      </c>
      <c r="H1056" s="163">
        <v>22.215</v>
      </c>
      <c r="L1056" s="160"/>
      <c r="M1056" s="164"/>
      <c r="T1056" s="165"/>
      <c r="AT1056" s="43" t="s">
        <v>327</v>
      </c>
      <c r="AU1056" s="43" t="s">
        <v>86</v>
      </c>
      <c r="AV1056" s="12" t="s">
        <v>86</v>
      </c>
      <c r="AW1056" s="12" t="s">
        <v>33</v>
      </c>
      <c r="AX1056" s="12" t="s">
        <v>77</v>
      </c>
      <c r="AY1056" s="43" t="s">
        <v>304</v>
      </c>
    </row>
    <row r="1057" spans="2:65" s="12" customFormat="1" x14ac:dyDescent="0.2">
      <c r="B1057" s="160"/>
      <c r="D1057" s="161" t="s">
        <v>327</v>
      </c>
      <c r="E1057" s="43" t="s">
        <v>1</v>
      </c>
      <c r="F1057" s="162" t="s">
        <v>358</v>
      </c>
      <c r="H1057" s="163">
        <v>9.8849999999999998</v>
      </c>
      <c r="L1057" s="160"/>
      <c r="M1057" s="164"/>
      <c r="T1057" s="165"/>
      <c r="AT1057" s="43" t="s">
        <v>327</v>
      </c>
      <c r="AU1057" s="43" t="s">
        <v>86</v>
      </c>
      <c r="AV1057" s="12" t="s">
        <v>86</v>
      </c>
      <c r="AW1057" s="12" t="s">
        <v>33</v>
      </c>
      <c r="AX1057" s="12" t="s">
        <v>77</v>
      </c>
      <c r="AY1057" s="43" t="s">
        <v>304</v>
      </c>
    </row>
    <row r="1058" spans="2:65" s="13" customFormat="1" ht="22.5" x14ac:dyDescent="0.2">
      <c r="B1058" s="166"/>
      <c r="D1058" s="161" t="s">
        <v>327</v>
      </c>
      <c r="E1058" s="44" t="s">
        <v>1</v>
      </c>
      <c r="F1058" s="167" t="s">
        <v>1557</v>
      </c>
      <c r="H1058" s="168">
        <v>82.245000000000005</v>
      </c>
      <c r="L1058" s="166"/>
      <c r="M1058" s="169"/>
      <c r="T1058" s="170"/>
      <c r="AT1058" s="44" t="s">
        <v>327</v>
      </c>
      <c r="AU1058" s="44" t="s">
        <v>86</v>
      </c>
      <c r="AV1058" s="13" t="s">
        <v>315</v>
      </c>
      <c r="AW1058" s="13" t="s">
        <v>33</v>
      </c>
      <c r="AX1058" s="13" t="s">
        <v>77</v>
      </c>
      <c r="AY1058" s="44" t="s">
        <v>304</v>
      </c>
    </row>
    <row r="1059" spans="2:65" s="14" customFormat="1" x14ac:dyDescent="0.2">
      <c r="B1059" s="171"/>
      <c r="D1059" s="161" t="s">
        <v>327</v>
      </c>
      <c r="E1059" s="45" t="s">
        <v>1</v>
      </c>
      <c r="F1059" s="172" t="s">
        <v>380</v>
      </c>
      <c r="H1059" s="173">
        <v>154.60499999999999</v>
      </c>
      <c r="L1059" s="171"/>
      <c r="M1059" s="174"/>
      <c r="T1059" s="175"/>
      <c r="AT1059" s="45" t="s">
        <v>327</v>
      </c>
      <c r="AU1059" s="45" t="s">
        <v>86</v>
      </c>
      <c r="AV1059" s="14" t="s">
        <v>108</v>
      </c>
      <c r="AW1059" s="14" t="s">
        <v>33</v>
      </c>
      <c r="AX1059" s="14" t="s">
        <v>8</v>
      </c>
      <c r="AY1059" s="45" t="s">
        <v>304</v>
      </c>
    </row>
    <row r="1060" spans="2:65" s="1" customFormat="1" ht="24.2" customHeight="1" x14ac:dyDescent="0.2">
      <c r="B1060" s="24"/>
      <c r="C1060" s="150" t="s">
        <v>1558</v>
      </c>
      <c r="D1060" s="150" t="s">
        <v>306</v>
      </c>
      <c r="E1060" s="151" t="s">
        <v>1559</v>
      </c>
      <c r="F1060" s="152" t="s">
        <v>1560</v>
      </c>
      <c r="G1060" s="153" t="s">
        <v>325</v>
      </c>
      <c r="H1060" s="154">
        <v>334.3</v>
      </c>
      <c r="I1060" s="40"/>
      <c r="J1060" s="155">
        <f>ROUND(I1060*H1060,0)</f>
        <v>0</v>
      </c>
      <c r="K1060" s="152" t="s">
        <v>310</v>
      </c>
      <c r="L1060" s="24"/>
      <c r="M1060" s="156" t="s">
        <v>1</v>
      </c>
      <c r="N1060" s="157" t="s">
        <v>42</v>
      </c>
      <c r="P1060" s="158">
        <f>O1060*H1060</f>
        <v>0</v>
      </c>
      <c r="Q1060" s="158">
        <v>0</v>
      </c>
      <c r="R1060" s="158">
        <f>Q1060*H1060</f>
        <v>0</v>
      </c>
      <c r="S1060" s="158">
        <v>0.09</v>
      </c>
      <c r="T1060" s="159">
        <f>S1060*H1060</f>
        <v>30.087</v>
      </c>
      <c r="AR1060" s="41" t="s">
        <v>108</v>
      </c>
      <c r="AT1060" s="41" t="s">
        <v>306</v>
      </c>
      <c r="AU1060" s="41" t="s">
        <v>86</v>
      </c>
      <c r="AY1060" s="17" t="s">
        <v>304</v>
      </c>
      <c r="BE1060" s="42">
        <f>IF(N1060="základní",J1060,0)</f>
        <v>0</v>
      </c>
      <c r="BF1060" s="42">
        <f>IF(N1060="snížená",J1060,0)</f>
        <v>0</v>
      </c>
      <c r="BG1060" s="42">
        <f>IF(N1060="zákl. přenesená",J1060,0)</f>
        <v>0</v>
      </c>
      <c r="BH1060" s="42">
        <f>IF(N1060="sníž. přenesená",J1060,0)</f>
        <v>0</v>
      </c>
      <c r="BI1060" s="42">
        <f>IF(N1060="nulová",J1060,0)</f>
        <v>0</v>
      </c>
      <c r="BJ1060" s="17" t="s">
        <v>8</v>
      </c>
      <c r="BK1060" s="42">
        <f>ROUND(I1060*H1060,0)</f>
        <v>0</v>
      </c>
      <c r="BL1060" s="17" t="s">
        <v>108</v>
      </c>
      <c r="BM1060" s="41" t="s">
        <v>1561</v>
      </c>
    </row>
    <row r="1061" spans="2:65" s="12" customFormat="1" x14ac:dyDescent="0.2">
      <c r="B1061" s="160"/>
      <c r="D1061" s="161" t="s">
        <v>327</v>
      </c>
      <c r="E1061" s="43" t="s">
        <v>1</v>
      </c>
      <c r="F1061" s="162" t="s">
        <v>106</v>
      </c>
      <c r="H1061" s="163">
        <v>4</v>
      </c>
      <c r="L1061" s="160"/>
      <c r="M1061" s="164"/>
      <c r="T1061" s="165"/>
      <c r="AT1061" s="43" t="s">
        <v>327</v>
      </c>
      <c r="AU1061" s="43" t="s">
        <v>86</v>
      </c>
      <c r="AV1061" s="12" t="s">
        <v>86</v>
      </c>
      <c r="AW1061" s="12" t="s">
        <v>33</v>
      </c>
      <c r="AX1061" s="12" t="s">
        <v>77</v>
      </c>
      <c r="AY1061" s="43" t="s">
        <v>304</v>
      </c>
    </row>
    <row r="1062" spans="2:65" s="12" customFormat="1" x14ac:dyDescent="0.2">
      <c r="B1062" s="160"/>
      <c r="D1062" s="161" t="s">
        <v>327</v>
      </c>
      <c r="E1062" s="43" t="s">
        <v>1</v>
      </c>
      <c r="F1062" s="162" t="s">
        <v>110</v>
      </c>
      <c r="H1062" s="163">
        <v>13.3</v>
      </c>
      <c r="L1062" s="160"/>
      <c r="M1062" s="164"/>
      <c r="T1062" s="165"/>
      <c r="AT1062" s="43" t="s">
        <v>327</v>
      </c>
      <c r="AU1062" s="43" t="s">
        <v>86</v>
      </c>
      <c r="AV1062" s="12" t="s">
        <v>86</v>
      </c>
      <c r="AW1062" s="12" t="s">
        <v>33</v>
      </c>
      <c r="AX1062" s="12" t="s">
        <v>77</v>
      </c>
      <c r="AY1062" s="43" t="s">
        <v>304</v>
      </c>
    </row>
    <row r="1063" spans="2:65" s="12" customFormat="1" x14ac:dyDescent="0.2">
      <c r="B1063" s="160"/>
      <c r="D1063" s="161" t="s">
        <v>327</v>
      </c>
      <c r="E1063" s="43" t="s">
        <v>1</v>
      </c>
      <c r="F1063" s="162" t="s">
        <v>113</v>
      </c>
      <c r="H1063" s="163">
        <v>317</v>
      </c>
      <c r="L1063" s="160"/>
      <c r="M1063" s="164"/>
      <c r="T1063" s="165"/>
      <c r="AT1063" s="43" t="s">
        <v>327</v>
      </c>
      <c r="AU1063" s="43" t="s">
        <v>86</v>
      </c>
      <c r="AV1063" s="12" t="s">
        <v>86</v>
      </c>
      <c r="AW1063" s="12" t="s">
        <v>33</v>
      </c>
      <c r="AX1063" s="12" t="s">
        <v>77</v>
      </c>
      <c r="AY1063" s="43" t="s">
        <v>304</v>
      </c>
    </row>
    <row r="1064" spans="2:65" s="13" customFormat="1" x14ac:dyDescent="0.2">
      <c r="B1064" s="166"/>
      <c r="D1064" s="161" t="s">
        <v>327</v>
      </c>
      <c r="E1064" s="44" t="s">
        <v>1</v>
      </c>
      <c r="F1064" s="167" t="s">
        <v>335</v>
      </c>
      <c r="H1064" s="168">
        <v>334.3</v>
      </c>
      <c r="L1064" s="166"/>
      <c r="M1064" s="169"/>
      <c r="T1064" s="170"/>
      <c r="AT1064" s="44" t="s">
        <v>327</v>
      </c>
      <c r="AU1064" s="44" t="s">
        <v>86</v>
      </c>
      <c r="AV1064" s="13" t="s">
        <v>315</v>
      </c>
      <c r="AW1064" s="13" t="s">
        <v>33</v>
      </c>
      <c r="AX1064" s="13" t="s">
        <v>8</v>
      </c>
      <c r="AY1064" s="44" t="s">
        <v>304</v>
      </c>
    </row>
    <row r="1065" spans="2:65" s="1" customFormat="1" ht="24.2" customHeight="1" x14ac:dyDescent="0.2">
      <c r="B1065" s="24"/>
      <c r="C1065" s="150" t="s">
        <v>1562</v>
      </c>
      <c r="D1065" s="150" t="s">
        <v>306</v>
      </c>
      <c r="E1065" s="151" t="s">
        <v>1563</v>
      </c>
      <c r="F1065" s="152" t="s">
        <v>1564</v>
      </c>
      <c r="G1065" s="153" t="s">
        <v>325</v>
      </c>
      <c r="H1065" s="154">
        <v>4</v>
      </c>
      <c r="I1065" s="40"/>
      <c r="J1065" s="155">
        <f>ROUND(I1065*H1065,0)</f>
        <v>0</v>
      </c>
      <c r="K1065" s="152" t="s">
        <v>310</v>
      </c>
      <c r="L1065" s="24"/>
      <c r="M1065" s="156" t="s">
        <v>1</v>
      </c>
      <c r="N1065" s="157" t="s">
        <v>42</v>
      </c>
      <c r="P1065" s="158">
        <f>O1065*H1065</f>
        <v>0</v>
      </c>
      <c r="Q1065" s="158">
        <v>0</v>
      </c>
      <c r="R1065" s="158">
        <f>Q1065*H1065</f>
        <v>0</v>
      </c>
      <c r="S1065" s="158">
        <v>5.7000000000000002E-2</v>
      </c>
      <c r="T1065" s="159">
        <f>S1065*H1065</f>
        <v>0.22800000000000001</v>
      </c>
      <c r="AR1065" s="41" t="s">
        <v>108</v>
      </c>
      <c r="AT1065" s="41" t="s">
        <v>306</v>
      </c>
      <c r="AU1065" s="41" t="s">
        <v>86</v>
      </c>
      <c r="AY1065" s="17" t="s">
        <v>304</v>
      </c>
      <c r="BE1065" s="42">
        <f>IF(N1065="základní",J1065,0)</f>
        <v>0</v>
      </c>
      <c r="BF1065" s="42">
        <f>IF(N1065="snížená",J1065,0)</f>
        <v>0</v>
      </c>
      <c r="BG1065" s="42">
        <f>IF(N1065="zákl. přenesená",J1065,0)</f>
        <v>0</v>
      </c>
      <c r="BH1065" s="42">
        <f>IF(N1065="sníž. přenesená",J1065,0)</f>
        <v>0</v>
      </c>
      <c r="BI1065" s="42">
        <f>IF(N1065="nulová",J1065,0)</f>
        <v>0</v>
      </c>
      <c r="BJ1065" s="17" t="s">
        <v>8</v>
      </c>
      <c r="BK1065" s="42">
        <f>ROUND(I1065*H1065,0)</f>
        <v>0</v>
      </c>
      <c r="BL1065" s="17" t="s">
        <v>108</v>
      </c>
      <c r="BM1065" s="41" t="s">
        <v>1565</v>
      </c>
    </row>
    <row r="1066" spans="2:65" s="12" customFormat="1" x14ac:dyDescent="0.2">
      <c r="B1066" s="160"/>
      <c r="D1066" s="161" t="s">
        <v>327</v>
      </c>
      <c r="E1066" s="43" t="s">
        <v>106</v>
      </c>
      <c r="F1066" s="162" t="s">
        <v>1566</v>
      </c>
      <c r="H1066" s="163">
        <v>4</v>
      </c>
      <c r="L1066" s="160"/>
      <c r="M1066" s="164"/>
      <c r="T1066" s="165"/>
      <c r="AT1066" s="43" t="s">
        <v>327</v>
      </c>
      <c r="AU1066" s="43" t="s">
        <v>86</v>
      </c>
      <c r="AV1066" s="12" t="s">
        <v>86</v>
      </c>
      <c r="AW1066" s="12" t="s">
        <v>33</v>
      </c>
      <c r="AX1066" s="12" t="s">
        <v>8</v>
      </c>
      <c r="AY1066" s="43" t="s">
        <v>304</v>
      </c>
    </row>
    <row r="1067" spans="2:65" s="1" customFormat="1" ht="33" customHeight="1" x14ac:dyDescent="0.2">
      <c r="B1067" s="24"/>
      <c r="C1067" s="150" t="s">
        <v>1567</v>
      </c>
      <c r="D1067" s="150" t="s">
        <v>306</v>
      </c>
      <c r="E1067" s="151" t="s">
        <v>1568</v>
      </c>
      <c r="F1067" s="152" t="s">
        <v>1569</v>
      </c>
      <c r="G1067" s="153" t="s">
        <v>325</v>
      </c>
      <c r="H1067" s="154">
        <v>330.3</v>
      </c>
      <c r="I1067" s="40"/>
      <c r="J1067" s="155">
        <f>ROUND(I1067*H1067,0)</f>
        <v>0</v>
      </c>
      <c r="K1067" s="152" t="s">
        <v>310</v>
      </c>
      <c r="L1067" s="24"/>
      <c r="M1067" s="156" t="s">
        <v>1</v>
      </c>
      <c r="N1067" s="157" t="s">
        <v>42</v>
      </c>
      <c r="P1067" s="158">
        <f>O1067*H1067</f>
        <v>0</v>
      </c>
      <c r="Q1067" s="158">
        <v>0</v>
      </c>
      <c r="R1067" s="158">
        <f>Q1067*H1067</f>
        <v>0</v>
      </c>
      <c r="S1067" s="158">
        <v>7.3999999999999996E-2</v>
      </c>
      <c r="T1067" s="159">
        <f>S1067*H1067</f>
        <v>24.4422</v>
      </c>
      <c r="AR1067" s="41" t="s">
        <v>108</v>
      </c>
      <c r="AT1067" s="41" t="s">
        <v>306</v>
      </c>
      <c r="AU1067" s="41" t="s">
        <v>86</v>
      </c>
      <c r="AY1067" s="17" t="s">
        <v>304</v>
      </c>
      <c r="BE1067" s="42">
        <f>IF(N1067="základní",J1067,0)</f>
        <v>0</v>
      </c>
      <c r="BF1067" s="42">
        <f>IF(N1067="snížená",J1067,0)</f>
        <v>0</v>
      </c>
      <c r="BG1067" s="42">
        <f>IF(N1067="zákl. přenesená",J1067,0)</f>
        <v>0</v>
      </c>
      <c r="BH1067" s="42">
        <f>IF(N1067="sníž. přenesená",J1067,0)</f>
        <v>0</v>
      </c>
      <c r="BI1067" s="42">
        <f>IF(N1067="nulová",J1067,0)</f>
        <v>0</v>
      </c>
      <c r="BJ1067" s="17" t="s">
        <v>8</v>
      </c>
      <c r="BK1067" s="42">
        <f>ROUND(I1067*H1067,0)</f>
        <v>0</v>
      </c>
      <c r="BL1067" s="17" t="s">
        <v>108</v>
      </c>
      <c r="BM1067" s="41" t="s">
        <v>1570</v>
      </c>
    </row>
    <row r="1068" spans="2:65" s="12" customFormat="1" ht="22.5" x14ac:dyDescent="0.2">
      <c r="B1068" s="160"/>
      <c r="D1068" s="161" t="s">
        <v>327</v>
      </c>
      <c r="E1068" s="43" t="s">
        <v>110</v>
      </c>
      <c r="F1068" s="162" t="s">
        <v>1571</v>
      </c>
      <c r="H1068" s="163">
        <v>13.3</v>
      </c>
      <c r="L1068" s="160"/>
      <c r="M1068" s="164"/>
      <c r="T1068" s="165"/>
      <c r="AT1068" s="43" t="s">
        <v>327</v>
      </c>
      <c r="AU1068" s="43" t="s">
        <v>86</v>
      </c>
      <c r="AV1068" s="12" t="s">
        <v>86</v>
      </c>
      <c r="AW1068" s="12" t="s">
        <v>33</v>
      </c>
      <c r="AX1068" s="12" t="s">
        <v>77</v>
      </c>
      <c r="AY1068" s="43" t="s">
        <v>304</v>
      </c>
    </row>
    <row r="1069" spans="2:65" s="12" customFormat="1" ht="22.5" x14ac:dyDescent="0.2">
      <c r="B1069" s="160"/>
      <c r="D1069" s="161" t="s">
        <v>327</v>
      </c>
      <c r="E1069" s="43" t="s">
        <v>113</v>
      </c>
      <c r="F1069" s="162" t="s">
        <v>1572</v>
      </c>
      <c r="H1069" s="163">
        <v>317</v>
      </c>
      <c r="L1069" s="160"/>
      <c r="M1069" s="164"/>
      <c r="T1069" s="165"/>
      <c r="AT1069" s="43" t="s">
        <v>327</v>
      </c>
      <c r="AU1069" s="43" t="s">
        <v>86</v>
      </c>
      <c r="AV1069" s="12" t="s">
        <v>86</v>
      </c>
      <c r="AW1069" s="12" t="s">
        <v>33</v>
      </c>
      <c r="AX1069" s="12" t="s">
        <v>77</v>
      </c>
      <c r="AY1069" s="43" t="s">
        <v>304</v>
      </c>
    </row>
    <row r="1070" spans="2:65" s="13" customFormat="1" x14ac:dyDescent="0.2">
      <c r="B1070" s="166"/>
      <c r="D1070" s="161" t="s">
        <v>327</v>
      </c>
      <c r="E1070" s="44" t="s">
        <v>1</v>
      </c>
      <c r="F1070" s="167" t="s">
        <v>335</v>
      </c>
      <c r="H1070" s="168">
        <v>330.3</v>
      </c>
      <c r="L1070" s="166"/>
      <c r="M1070" s="169"/>
      <c r="T1070" s="170"/>
      <c r="AT1070" s="44" t="s">
        <v>327</v>
      </c>
      <c r="AU1070" s="44" t="s">
        <v>86</v>
      </c>
      <c r="AV1070" s="13" t="s">
        <v>315</v>
      </c>
      <c r="AW1070" s="13" t="s">
        <v>33</v>
      </c>
      <c r="AX1070" s="13" t="s">
        <v>8</v>
      </c>
      <c r="AY1070" s="44" t="s">
        <v>304</v>
      </c>
    </row>
    <row r="1071" spans="2:65" s="1" customFormat="1" ht="24.2" customHeight="1" x14ac:dyDescent="0.2">
      <c r="B1071" s="24"/>
      <c r="C1071" s="150" t="s">
        <v>1573</v>
      </c>
      <c r="D1071" s="150" t="s">
        <v>306</v>
      </c>
      <c r="E1071" s="151" t="s">
        <v>1574</v>
      </c>
      <c r="F1071" s="152" t="s">
        <v>1575</v>
      </c>
      <c r="G1071" s="153" t="s">
        <v>352</v>
      </c>
      <c r="H1071" s="154">
        <v>82.245000000000005</v>
      </c>
      <c r="I1071" s="40"/>
      <c r="J1071" s="155">
        <f>ROUND(I1071*H1071,0)</f>
        <v>0</v>
      </c>
      <c r="K1071" s="152" t="s">
        <v>310</v>
      </c>
      <c r="L1071" s="24"/>
      <c r="M1071" s="156" t="s">
        <v>1</v>
      </c>
      <c r="N1071" s="157" t="s">
        <v>42</v>
      </c>
      <c r="P1071" s="158">
        <f>O1071*H1071</f>
        <v>0</v>
      </c>
      <c r="Q1071" s="158">
        <v>0</v>
      </c>
      <c r="R1071" s="158">
        <f>Q1071*H1071</f>
        <v>0</v>
      </c>
      <c r="S1071" s="158">
        <v>1.4</v>
      </c>
      <c r="T1071" s="159">
        <f>S1071*H1071</f>
        <v>115.143</v>
      </c>
      <c r="AR1071" s="41" t="s">
        <v>108</v>
      </c>
      <c r="AT1071" s="41" t="s">
        <v>306</v>
      </c>
      <c r="AU1071" s="41" t="s">
        <v>86</v>
      </c>
      <c r="AY1071" s="17" t="s">
        <v>304</v>
      </c>
      <c r="BE1071" s="42">
        <f>IF(N1071="základní",J1071,0)</f>
        <v>0</v>
      </c>
      <c r="BF1071" s="42">
        <f>IF(N1071="snížená",J1071,0)</f>
        <v>0</v>
      </c>
      <c r="BG1071" s="42">
        <f>IF(N1071="zákl. přenesená",J1071,0)</f>
        <v>0</v>
      </c>
      <c r="BH1071" s="42">
        <f>IF(N1071="sníž. přenesená",J1071,0)</f>
        <v>0</v>
      </c>
      <c r="BI1071" s="42">
        <f>IF(N1071="nulová",J1071,0)</f>
        <v>0</v>
      </c>
      <c r="BJ1071" s="17" t="s">
        <v>8</v>
      </c>
      <c r="BK1071" s="42">
        <f>ROUND(I1071*H1071,0)</f>
        <v>0</v>
      </c>
      <c r="BL1071" s="17" t="s">
        <v>108</v>
      </c>
      <c r="BM1071" s="41" t="s">
        <v>1576</v>
      </c>
    </row>
    <row r="1072" spans="2:65" s="12" customFormat="1" x14ac:dyDescent="0.2">
      <c r="B1072" s="160"/>
      <c r="D1072" s="161" t="s">
        <v>327</v>
      </c>
      <c r="E1072" s="43" t="s">
        <v>1</v>
      </c>
      <c r="F1072" s="162" t="s">
        <v>354</v>
      </c>
      <c r="H1072" s="163">
        <v>0.6</v>
      </c>
      <c r="L1072" s="160"/>
      <c r="M1072" s="164"/>
      <c r="T1072" s="165"/>
      <c r="AT1072" s="43" t="s">
        <v>327</v>
      </c>
      <c r="AU1072" s="43" t="s">
        <v>86</v>
      </c>
      <c r="AV1072" s="12" t="s">
        <v>86</v>
      </c>
      <c r="AW1072" s="12" t="s">
        <v>33</v>
      </c>
      <c r="AX1072" s="12" t="s">
        <v>77</v>
      </c>
      <c r="AY1072" s="43" t="s">
        <v>304</v>
      </c>
    </row>
    <row r="1073" spans="2:65" s="12" customFormat="1" x14ac:dyDescent="0.2">
      <c r="B1073" s="160"/>
      <c r="D1073" s="161" t="s">
        <v>327</v>
      </c>
      <c r="E1073" s="43" t="s">
        <v>1</v>
      </c>
      <c r="F1073" s="162" t="s">
        <v>355</v>
      </c>
      <c r="H1073" s="163">
        <v>1.9950000000000001</v>
      </c>
      <c r="L1073" s="160"/>
      <c r="M1073" s="164"/>
      <c r="T1073" s="165"/>
      <c r="AT1073" s="43" t="s">
        <v>327</v>
      </c>
      <c r="AU1073" s="43" t="s">
        <v>86</v>
      </c>
      <c r="AV1073" s="12" t="s">
        <v>86</v>
      </c>
      <c r="AW1073" s="12" t="s">
        <v>33</v>
      </c>
      <c r="AX1073" s="12" t="s">
        <v>77</v>
      </c>
      <c r="AY1073" s="43" t="s">
        <v>304</v>
      </c>
    </row>
    <row r="1074" spans="2:65" s="12" customFormat="1" x14ac:dyDescent="0.2">
      <c r="B1074" s="160"/>
      <c r="D1074" s="161" t="s">
        <v>327</v>
      </c>
      <c r="E1074" s="43" t="s">
        <v>1</v>
      </c>
      <c r="F1074" s="162" t="s">
        <v>356</v>
      </c>
      <c r="H1074" s="163">
        <v>47.55</v>
      </c>
      <c r="L1074" s="160"/>
      <c r="M1074" s="164"/>
      <c r="T1074" s="165"/>
      <c r="AT1074" s="43" t="s">
        <v>327</v>
      </c>
      <c r="AU1074" s="43" t="s">
        <v>86</v>
      </c>
      <c r="AV1074" s="12" t="s">
        <v>86</v>
      </c>
      <c r="AW1074" s="12" t="s">
        <v>33</v>
      </c>
      <c r="AX1074" s="12" t="s">
        <v>77</v>
      </c>
      <c r="AY1074" s="43" t="s">
        <v>304</v>
      </c>
    </row>
    <row r="1075" spans="2:65" s="12" customFormat="1" x14ac:dyDescent="0.2">
      <c r="B1075" s="160"/>
      <c r="D1075" s="161" t="s">
        <v>327</v>
      </c>
      <c r="E1075" s="43" t="s">
        <v>1</v>
      </c>
      <c r="F1075" s="162" t="s">
        <v>357</v>
      </c>
      <c r="H1075" s="163">
        <v>22.215</v>
      </c>
      <c r="L1075" s="160"/>
      <c r="M1075" s="164"/>
      <c r="T1075" s="165"/>
      <c r="AT1075" s="43" t="s">
        <v>327</v>
      </c>
      <c r="AU1075" s="43" t="s">
        <v>86</v>
      </c>
      <c r="AV1075" s="12" t="s">
        <v>86</v>
      </c>
      <c r="AW1075" s="12" t="s">
        <v>33</v>
      </c>
      <c r="AX1075" s="12" t="s">
        <v>77</v>
      </c>
      <c r="AY1075" s="43" t="s">
        <v>304</v>
      </c>
    </row>
    <row r="1076" spans="2:65" s="12" customFormat="1" x14ac:dyDescent="0.2">
      <c r="B1076" s="160"/>
      <c r="D1076" s="161" t="s">
        <v>327</v>
      </c>
      <c r="E1076" s="43" t="s">
        <v>1</v>
      </c>
      <c r="F1076" s="162" t="s">
        <v>358</v>
      </c>
      <c r="H1076" s="163">
        <v>9.8849999999999998</v>
      </c>
      <c r="L1076" s="160"/>
      <c r="M1076" s="164"/>
      <c r="T1076" s="165"/>
      <c r="AT1076" s="43" t="s">
        <v>327</v>
      </c>
      <c r="AU1076" s="43" t="s">
        <v>86</v>
      </c>
      <c r="AV1076" s="12" t="s">
        <v>86</v>
      </c>
      <c r="AW1076" s="12" t="s">
        <v>33</v>
      </c>
      <c r="AX1076" s="12" t="s">
        <v>77</v>
      </c>
      <c r="AY1076" s="43" t="s">
        <v>304</v>
      </c>
    </row>
    <row r="1077" spans="2:65" s="13" customFormat="1" x14ac:dyDescent="0.2">
      <c r="B1077" s="166"/>
      <c r="D1077" s="161" t="s">
        <v>327</v>
      </c>
      <c r="E1077" s="44" t="s">
        <v>1</v>
      </c>
      <c r="F1077" s="167" t="s">
        <v>335</v>
      </c>
      <c r="H1077" s="168">
        <v>82.245000000000005</v>
      </c>
      <c r="L1077" s="166"/>
      <c r="M1077" s="169"/>
      <c r="T1077" s="170"/>
      <c r="AT1077" s="44" t="s">
        <v>327</v>
      </c>
      <c r="AU1077" s="44" t="s">
        <v>86</v>
      </c>
      <c r="AV1077" s="13" t="s">
        <v>315</v>
      </c>
      <c r="AW1077" s="13" t="s">
        <v>33</v>
      </c>
      <c r="AX1077" s="13" t="s">
        <v>8</v>
      </c>
      <c r="AY1077" s="44" t="s">
        <v>304</v>
      </c>
    </row>
    <row r="1078" spans="2:65" s="1" customFormat="1" ht="24.2" customHeight="1" x14ac:dyDescent="0.2">
      <c r="B1078" s="24"/>
      <c r="C1078" s="150" t="s">
        <v>1577</v>
      </c>
      <c r="D1078" s="150" t="s">
        <v>306</v>
      </c>
      <c r="E1078" s="151" t="s">
        <v>1578</v>
      </c>
      <c r="F1078" s="152" t="s">
        <v>1579</v>
      </c>
      <c r="G1078" s="153" t="s">
        <v>416</v>
      </c>
      <c r="H1078" s="154">
        <v>29.6</v>
      </c>
      <c r="I1078" s="40"/>
      <c r="J1078" s="155">
        <f>ROUND(I1078*H1078,0)</f>
        <v>0</v>
      </c>
      <c r="K1078" s="152" t="s">
        <v>310</v>
      </c>
      <c r="L1078" s="24"/>
      <c r="M1078" s="156" t="s">
        <v>1</v>
      </c>
      <c r="N1078" s="157" t="s">
        <v>42</v>
      </c>
      <c r="P1078" s="158">
        <f>O1078*H1078</f>
        <v>0</v>
      </c>
      <c r="Q1078" s="158">
        <v>0</v>
      </c>
      <c r="R1078" s="158">
        <f>Q1078*H1078</f>
        <v>0</v>
      </c>
      <c r="S1078" s="158">
        <v>1</v>
      </c>
      <c r="T1078" s="159">
        <f>S1078*H1078</f>
        <v>29.6</v>
      </c>
      <c r="AR1078" s="41" t="s">
        <v>108</v>
      </c>
      <c r="AT1078" s="41" t="s">
        <v>306</v>
      </c>
      <c r="AU1078" s="41" t="s">
        <v>86</v>
      </c>
      <c r="AY1078" s="17" t="s">
        <v>304</v>
      </c>
      <c r="BE1078" s="42">
        <f>IF(N1078="základní",J1078,0)</f>
        <v>0</v>
      </c>
      <c r="BF1078" s="42">
        <f>IF(N1078="snížená",J1078,0)</f>
        <v>0</v>
      </c>
      <c r="BG1078" s="42">
        <f>IF(N1078="zákl. přenesená",J1078,0)</f>
        <v>0</v>
      </c>
      <c r="BH1078" s="42">
        <f>IF(N1078="sníž. přenesená",J1078,0)</f>
        <v>0</v>
      </c>
      <c r="BI1078" s="42">
        <f>IF(N1078="nulová",J1078,0)</f>
        <v>0</v>
      </c>
      <c r="BJ1078" s="17" t="s">
        <v>8</v>
      </c>
      <c r="BK1078" s="42">
        <f>ROUND(I1078*H1078,0)</f>
        <v>0</v>
      </c>
      <c r="BL1078" s="17" t="s">
        <v>108</v>
      </c>
      <c r="BM1078" s="41" t="s">
        <v>1580</v>
      </c>
    </row>
    <row r="1079" spans="2:65" s="12" customFormat="1" x14ac:dyDescent="0.2">
      <c r="B1079" s="160"/>
      <c r="D1079" s="161" t="s">
        <v>327</v>
      </c>
      <c r="E1079" s="43" t="s">
        <v>1</v>
      </c>
      <c r="F1079" s="162" t="s">
        <v>1581</v>
      </c>
      <c r="H1079" s="163">
        <v>23</v>
      </c>
      <c r="L1079" s="160"/>
      <c r="M1079" s="164"/>
      <c r="T1079" s="165"/>
      <c r="AT1079" s="43" t="s">
        <v>327</v>
      </c>
      <c r="AU1079" s="43" t="s">
        <v>86</v>
      </c>
      <c r="AV1079" s="12" t="s">
        <v>86</v>
      </c>
      <c r="AW1079" s="12" t="s">
        <v>33</v>
      </c>
      <c r="AX1079" s="12" t="s">
        <v>77</v>
      </c>
      <c r="AY1079" s="43" t="s">
        <v>304</v>
      </c>
    </row>
    <row r="1080" spans="2:65" s="12" customFormat="1" x14ac:dyDescent="0.2">
      <c r="B1080" s="160"/>
      <c r="D1080" s="161" t="s">
        <v>327</v>
      </c>
      <c r="E1080" s="43" t="s">
        <v>1</v>
      </c>
      <c r="F1080" s="162" t="s">
        <v>1582</v>
      </c>
      <c r="H1080" s="163">
        <v>3</v>
      </c>
      <c r="L1080" s="160"/>
      <c r="M1080" s="164"/>
      <c r="T1080" s="165"/>
      <c r="AT1080" s="43" t="s">
        <v>327</v>
      </c>
      <c r="AU1080" s="43" t="s">
        <v>86</v>
      </c>
      <c r="AV1080" s="12" t="s">
        <v>86</v>
      </c>
      <c r="AW1080" s="12" t="s">
        <v>33</v>
      </c>
      <c r="AX1080" s="12" t="s">
        <v>77</v>
      </c>
      <c r="AY1080" s="43" t="s">
        <v>304</v>
      </c>
    </row>
    <row r="1081" spans="2:65" s="12" customFormat="1" x14ac:dyDescent="0.2">
      <c r="B1081" s="160"/>
      <c r="D1081" s="161" t="s">
        <v>327</v>
      </c>
      <c r="E1081" s="43" t="s">
        <v>1</v>
      </c>
      <c r="F1081" s="162" t="s">
        <v>1583</v>
      </c>
      <c r="H1081" s="163">
        <v>1.7</v>
      </c>
      <c r="L1081" s="160"/>
      <c r="M1081" s="164"/>
      <c r="T1081" s="165"/>
      <c r="AT1081" s="43" t="s">
        <v>327</v>
      </c>
      <c r="AU1081" s="43" t="s">
        <v>86</v>
      </c>
      <c r="AV1081" s="12" t="s">
        <v>86</v>
      </c>
      <c r="AW1081" s="12" t="s">
        <v>33</v>
      </c>
      <c r="AX1081" s="12" t="s">
        <v>77</v>
      </c>
      <c r="AY1081" s="43" t="s">
        <v>304</v>
      </c>
    </row>
    <row r="1082" spans="2:65" s="12" customFormat="1" x14ac:dyDescent="0.2">
      <c r="B1082" s="160"/>
      <c r="D1082" s="161" t="s">
        <v>327</v>
      </c>
      <c r="E1082" s="43" t="s">
        <v>1</v>
      </c>
      <c r="F1082" s="162" t="s">
        <v>1584</v>
      </c>
      <c r="H1082" s="163">
        <v>1.9</v>
      </c>
      <c r="L1082" s="160"/>
      <c r="M1082" s="164"/>
      <c r="T1082" s="165"/>
      <c r="AT1082" s="43" t="s">
        <v>327</v>
      </c>
      <c r="AU1082" s="43" t="s">
        <v>86</v>
      </c>
      <c r="AV1082" s="12" t="s">
        <v>86</v>
      </c>
      <c r="AW1082" s="12" t="s">
        <v>33</v>
      </c>
      <c r="AX1082" s="12" t="s">
        <v>77</v>
      </c>
      <c r="AY1082" s="43" t="s">
        <v>304</v>
      </c>
    </row>
    <row r="1083" spans="2:65" s="13" customFormat="1" x14ac:dyDescent="0.2">
      <c r="B1083" s="166"/>
      <c r="D1083" s="161" t="s">
        <v>327</v>
      </c>
      <c r="E1083" s="44" t="s">
        <v>1</v>
      </c>
      <c r="F1083" s="167" t="s">
        <v>335</v>
      </c>
      <c r="H1083" s="168">
        <v>29.6</v>
      </c>
      <c r="L1083" s="166"/>
      <c r="M1083" s="169"/>
      <c r="T1083" s="170"/>
      <c r="AT1083" s="44" t="s">
        <v>327</v>
      </c>
      <c r="AU1083" s="44" t="s">
        <v>86</v>
      </c>
      <c r="AV1083" s="13" t="s">
        <v>315</v>
      </c>
      <c r="AW1083" s="13" t="s">
        <v>33</v>
      </c>
      <c r="AX1083" s="13" t="s">
        <v>8</v>
      </c>
      <c r="AY1083" s="44" t="s">
        <v>304</v>
      </c>
    </row>
    <row r="1084" spans="2:65" s="1" customFormat="1" ht="24.2" customHeight="1" x14ac:dyDescent="0.2">
      <c r="B1084" s="24"/>
      <c r="C1084" s="150" t="s">
        <v>1585</v>
      </c>
      <c r="D1084" s="150" t="s">
        <v>306</v>
      </c>
      <c r="E1084" s="151" t="s">
        <v>1586</v>
      </c>
      <c r="F1084" s="152" t="s">
        <v>1587</v>
      </c>
      <c r="G1084" s="153" t="s">
        <v>309</v>
      </c>
      <c r="H1084" s="154">
        <v>6</v>
      </c>
      <c r="I1084" s="40"/>
      <c r="J1084" s="155">
        <f>ROUND(I1084*H1084,0)</f>
        <v>0</v>
      </c>
      <c r="K1084" s="152" t="s">
        <v>310</v>
      </c>
      <c r="L1084" s="24"/>
      <c r="M1084" s="156" t="s">
        <v>1</v>
      </c>
      <c r="N1084" s="157" t="s">
        <v>42</v>
      </c>
      <c r="P1084" s="158">
        <f>O1084*H1084</f>
        <v>0</v>
      </c>
      <c r="Q1084" s="158">
        <v>0</v>
      </c>
      <c r="R1084" s="158">
        <f>Q1084*H1084</f>
        <v>0</v>
      </c>
      <c r="S1084" s="158">
        <v>4.0000000000000001E-3</v>
      </c>
      <c r="T1084" s="159">
        <f>S1084*H1084</f>
        <v>2.4E-2</v>
      </c>
      <c r="AR1084" s="41" t="s">
        <v>108</v>
      </c>
      <c r="AT1084" s="41" t="s">
        <v>306</v>
      </c>
      <c r="AU1084" s="41" t="s">
        <v>86</v>
      </c>
      <c r="AY1084" s="17" t="s">
        <v>304</v>
      </c>
      <c r="BE1084" s="42">
        <f>IF(N1084="základní",J1084,0)</f>
        <v>0</v>
      </c>
      <c r="BF1084" s="42">
        <f>IF(N1084="snížená",J1084,0)</f>
        <v>0</v>
      </c>
      <c r="BG1084" s="42">
        <f>IF(N1084="zákl. přenesená",J1084,0)</f>
        <v>0</v>
      </c>
      <c r="BH1084" s="42">
        <f>IF(N1084="sníž. přenesená",J1084,0)</f>
        <v>0</v>
      </c>
      <c r="BI1084" s="42">
        <f>IF(N1084="nulová",J1084,0)</f>
        <v>0</v>
      </c>
      <c r="BJ1084" s="17" t="s">
        <v>8</v>
      </c>
      <c r="BK1084" s="42">
        <f>ROUND(I1084*H1084,0)</f>
        <v>0</v>
      </c>
      <c r="BL1084" s="17" t="s">
        <v>108</v>
      </c>
      <c r="BM1084" s="41" t="s">
        <v>1588</v>
      </c>
    </row>
    <row r="1085" spans="2:65" s="12" customFormat="1" x14ac:dyDescent="0.2">
      <c r="B1085" s="160"/>
      <c r="D1085" s="161" t="s">
        <v>327</v>
      </c>
      <c r="E1085" s="43" t="s">
        <v>1</v>
      </c>
      <c r="F1085" s="162" t="s">
        <v>1589</v>
      </c>
      <c r="H1085" s="163">
        <v>6</v>
      </c>
      <c r="L1085" s="160"/>
      <c r="M1085" s="164"/>
      <c r="T1085" s="165"/>
      <c r="AT1085" s="43" t="s">
        <v>327</v>
      </c>
      <c r="AU1085" s="43" t="s">
        <v>86</v>
      </c>
      <c r="AV1085" s="12" t="s">
        <v>86</v>
      </c>
      <c r="AW1085" s="12" t="s">
        <v>33</v>
      </c>
      <c r="AX1085" s="12" t="s">
        <v>8</v>
      </c>
      <c r="AY1085" s="43" t="s">
        <v>304</v>
      </c>
    </row>
    <row r="1086" spans="2:65" s="1" customFormat="1" ht="24.2" customHeight="1" x14ac:dyDescent="0.2">
      <c r="B1086" s="24"/>
      <c r="C1086" s="150" t="s">
        <v>1590</v>
      </c>
      <c r="D1086" s="150" t="s">
        <v>306</v>
      </c>
      <c r="E1086" s="151" t="s">
        <v>1591</v>
      </c>
      <c r="F1086" s="152" t="s">
        <v>1592</v>
      </c>
      <c r="G1086" s="153" t="s">
        <v>309</v>
      </c>
      <c r="H1086" s="154">
        <v>2</v>
      </c>
      <c r="I1086" s="40"/>
      <c r="J1086" s="155">
        <f>ROUND(I1086*H1086,0)</f>
        <v>0</v>
      </c>
      <c r="K1086" s="152" t="s">
        <v>310</v>
      </c>
      <c r="L1086" s="24"/>
      <c r="M1086" s="156" t="s">
        <v>1</v>
      </c>
      <c r="N1086" s="157" t="s">
        <v>42</v>
      </c>
      <c r="P1086" s="158">
        <f>O1086*H1086</f>
        <v>0</v>
      </c>
      <c r="Q1086" s="158">
        <v>0</v>
      </c>
      <c r="R1086" s="158">
        <f>Q1086*H1086</f>
        <v>0</v>
      </c>
      <c r="S1086" s="158">
        <v>1.2E-2</v>
      </c>
      <c r="T1086" s="159">
        <f>S1086*H1086</f>
        <v>2.4E-2</v>
      </c>
      <c r="AR1086" s="41" t="s">
        <v>108</v>
      </c>
      <c r="AT1086" s="41" t="s">
        <v>306</v>
      </c>
      <c r="AU1086" s="41" t="s">
        <v>86</v>
      </c>
      <c r="AY1086" s="17" t="s">
        <v>304</v>
      </c>
      <c r="BE1086" s="42">
        <f>IF(N1086="základní",J1086,0)</f>
        <v>0</v>
      </c>
      <c r="BF1086" s="42">
        <f>IF(N1086="snížená",J1086,0)</f>
        <v>0</v>
      </c>
      <c r="BG1086" s="42">
        <f>IF(N1086="zákl. přenesená",J1086,0)</f>
        <v>0</v>
      </c>
      <c r="BH1086" s="42">
        <f>IF(N1086="sníž. přenesená",J1086,0)</f>
        <v>0</v>
      </c>
      <c r="BI1086" s="42">
        <f>IF(N1086="nulová",J1086,0)</f>
        <v>0</v>
      </c>
      <c r="BJ1086" s="17" t="s">
        <v>8</v>
      </c>
      <c r="BK1086" s="42">
        <f>ROUND(I1086*H1086,0)</f>
        <v>0</v>
      </c>
      <c r="BL1086" s="17" t="s">
        <v>108</v>
      </c>
      <c r="BM1086" s="41" t="s">
        <v>1593</v>
      </c>
    </row>
    <row r="1087" spans="2:65" s="12" customFormat="1" x14ac:dyDescent="0.2">
      <c r="B1087" s="160"/>
      <c r="D1087" s="161" t="s">
        <v>327</v>
      </c>
      <c r="E1087" s="43" t="s">
        <v>1</v>
      </c>
      <c r="F1087" s="162" t="s">
        <v>1594</v>
      </c>
      <c r="H1087" s="163">
        <v>2</v>
      </c>
      <c r="L1087" s="160"/>
      <c r="M1087" s="164"/>
      <c r="T1087" s="165"/>
      <c r="AT1087" s="43" t="s">
        <v>327</v>
      </c>
      <c r="AU1087" s="43" t="s">
        <v>86</v>
      </c>
      <c r="AV1087" s="12" t="s">
        <v>86</v>
      </c>
      <c r="AW1087" s="12" t="s">
        <v>33</v>
      </c>
      <c r="AX1087" s="12" t="s">
        <v>8</v>
      </c>
      <c r="AY1087" s="43" t="s">
        <v>304</v>
      </c>
    </row>
    <row r="1088" spans="2:65" s="1" customFormat="1" ht="24.2" customHeight="1" x14ac:dyDescent="0.2">
      <c r="B1088" s="24"/>
      <c r="C1088" s="150" t="s">
        <v>1595</v>
      </c>
      <c r="D1088" s="150" t="s">
        <v>306</v>
      </c>
      <c r="E1088" s="151" t="s">
        <v>1596</v>
      </c>
      <c r="F1088" s="152" t="s">
        <v>1597</v>
      </c>
      <c r="G1088" s="153" t="s">
        <v>309</v>
      </c>
      <c r="H1088" s="154">
        <v>10</v>
      </c>
      <c r="I1088" s="40"/>
      <c r="J1088" s="155">
        <f>ROUND(I1088*H1088,0)</f>
        <v>0</v>
      </c>
      <c r="K1088" s="152" t="s">
        <v>310</v>
      </c>
      <c r="L1088" s="24"/>
      <c r="M1088" s="156" t="s">
        <v>1</v>
      </c>
      <c r="N1088" s="157" t="s">
        <v>42</v>
      </c>
      <c r="P1088" s="158">
        <f>O1088*H1088</f>
        <v>0</v>
      </c>
      <c r="Q1088" s="158">
        <v>0</v>
      </c>
      <c r="R1088" s="158">
        <f>Q1088*H1088</f>
        <v>0</v>
      </c>
      <c r="S1088" s="158">
        <v>2.5000000000000001E-2</v>
      </c>
      <c r="T1088" s="159">
        <f>S1088*H1088</f>
        <v>0.25</v>
      </c>
      <c r="AR1088" s="41" t="s">
        <v>108</v>
      </c>
      <c r="AT1088" s="41" t="s">
        <v>306</v>
      </c>
      <c r="AU1088" s="41" t="s">
        <v>86</v>
      </c>
      <c r="AY1088" s="17" t="s">
        <v>304</v>
      </c>
      <c r="BE1088" s="42">
        <f>IF(N1088="základní",J1088,0)</f>
        <v>0</v>
      </c>
      <c r="BF1088" s="42">
        <f>IF(N1088="snížená",J1088,0)</f>
        <v>0</v>
      </c>
      <c r="BG1088" s="42">
        <f>IF(N1088="zákl. přenesená",J1088,0)</f>
        <v>0</v>
      </c>
      <c r="BH1088" s="42">
        <f>IF(N1088="sníž. přenesená",J1088,0)</f>
        <v>0</v>
      </c>
      <c r="BI1088" s="42">
        <f>IF(N1088="nulová",J1088,0)</f>
        <v>0</v>
      </c>
      <c r="BJ1088" s="17" t="s">
        <v>8</v>
      </c>
      <c r="BK1088" s="42">
        <f>ROUND(I1088*H1088,0)</f>
        <v>0</v>
      </c>
      <c r="BL1088" s="17" t="s">
        <v>108</v>
      </c>
      <c r="BM1088" s="41" t="s">
        <v>1598</v>
      </c>
    </row>
    <row r="1089" spans="2:65" s="12" customFormat="1" x14ac:dyDescent="0.2">
      <c r="B1089" s="160"/>
      <c r="D1089" s="161" t="s">
        <v>327</v>
      </c>
      <c r="E1089" s="43" t="s">
        <v>1</v>
      </c>
      <c r="F1089" s="162" t="s">
        <v>1599</v>
      </c>
      <c r="H1089" s="163">
        <v>10</v>
      </c>
      <c r="L1089" s="160"/>
      <c r="M1089" s="164"/>
      <c r="T1089" s="165"/>
      <c r="AT1089" s="43" t="s">
        <v>327</v>
      </c>
      <c r="AU1089" s="43" t="s">
        <v>86</v>
      </c>
      <c r="AV1089" s="12" t="s">
        <v>86</v>
      </c>
      <c r="AW1089" s="12" t="s">
        <v>33</v>
      </c>
      <c r="AX1089" s="12" t="s">
        <v>8</v>
      </c>
      <c r="AY1089" s="43" t="s">
        <v>304</v>
      </c>
    </row>
    <row r="1090" spans="2:65" s="1" customFormat="1" ht="24.2" customHeight="1" x14ac:dyDescent="0.2">
      <c r="B1090" s="24"/>
      <c r="C1090" s="150" t="s">
        <v>1600</v>
      </c>
      <c r="D1090" s="150" t="s">
        <v>306</v>
      </c>
      <c r="E1090" s="151" t="s">
        <v>1601</v>
      </c>
      <c r="F1090" s="152" t="s">
        <v>1602</v>
      </c>
      <c r="G1090" s="153" t="s">
        <v>309</v>
      </c>
      <c r="H1090" s="154">
        <v>1</v>
      </c>
      <c r="I1090" s="40"/>
      <c r="J1090" s="155">
        <f>ROUND(I1090*H1090,0)</f>
        <v>0</v>
      </c>
      <c r="K1090" s="152" t="s">
        <v>310</v>
      </c>
      <c r="L1090" s="24"/>
      <c r="M1090" s="156" t="s">
        <v>1</v>
      </c>
      <c r="N1090" s="157" t="s">
        <v>42</v>
      </c>
      <c r="P1090" s="158">
        <f>O1090*H1090</f>
        <v>0</v>
      </c>
      <c r="Q1090" s="158">
        <v>0</v>
      </c>
      <c r="R1090" s="158">
        <f>Q1090*H1090</f>
        <v>0</v>
      </c>
      <c r="S1090" s="158">
        <v>5.3999999999999999E-2</v>
      </c>
      <c r="T1090" s="159">
        <f>S1090*H1090</f>
        <v>5.3999999999999999E-2</v>
      </c>
      <c r="AR1090" s="41" t="s">
        <v>108</v>
      </c>
      <c r="AT1090" s="41" t="s">
        <v>306</v>
      </c>
      <c r="AU1090" s="41" t="s">
        <v>86</v>
      </c>
      <c r="AY1090" s="17" t="s">
        <v>304</v>
      </c>
      <c r="BE1090" s="42">
        <f>IF(N1090="základní",J1090,0)</f>
        <v>0</v>
      </c>
      <c r="BF1090" s="42">
        <f>IF(N1090="snížená",J1090,0)</f>
        <v>0</v>
      </c>
      <c r="BG1090" s="42">
        <f>IF(N1090="zákl. přenesená",J1090,0)</f>
        <v>0</v>
      </c>
      <c r="BH1090" s="42">
        <f>IF(N1090="sníž. přenesená",J1090,0)</f>
        <v>0</v>
      </c>
      <c r="BI1090" s="42">
        <f>IF(N1090="nulová",J1090,0)</f>
        <v>0</v>
      </c>
      <c r="BJ1090" s="17" t="s">
        <v>8</v>
      </c>
      <c r="BK1090" s="42">
        <f>ROUND(I1090*H1090,0)</f>
        <v>0</v>
      </c>
      <c r="BL1090" s="17" t="s">
        <v>108</v>
      </c>
      <c r="BM1090" s="41" t="s">
        <v>1603</v>
      </c>
    </row>
    <row r="1091" spans="2:65" s="12" customFormat="1" x14ac:dyDescent="0.2">
      <c r="B1091" s="160"/>
      <c r="D1091" s="161" t="s">
        <v>327</v>
      </c>
      <c r="E1091" s="43" t="s">
        <v>1</v>
      </c>
      <c r="F1091" s="162" t="s">
        <v>1604</v>
      </c>
      <c r="H1091" s="163">
        <v>1</v>
      </c>
      <c r="L1091" s="160"/>
      <c r="M1091" s="164"/>
      <c r="T1091" s="165"/>
      <c r="AT1091" s="43" t="s">
        <v>327</v>
      </c>
      <c r="AU1091" s="43" t="s">
        <v>86</v>
      </c>
      <c r="AV1091" s="12" t="s">
        <v>86</v>
      </c>
      <c r="AW1091" s="12" t="s">
        <v>33</v>
      </c>
      <c r="AX1091" s="12" t="s">
        <v>8</v>
      </c>
      <c r="AY1091" s="43" t="s">
        <v>304</v>
      </c>
    </row>
    <row r="1092" spans="2:65" s="1" customFormat="1" ht="24.2" customHeight="1" x14ac:dyDescent="0.2">
      <c r="B1092" s="24"/>
      <c r="C1092" s="150" t="s">
        <v>1605</v>
      </c>
      <c r="D1092" s="150" t="s">
        <v>306</v>
      </c>
      <c r="E1092" s="151" t="s">
        <v>1606</v>
      </c>
      <c r="F1092" s="152" t="s">
        <v>1607</v>
      </c>
      <c r="G1092" s="153" t="s">
        <v>309</v>
      </c>
      <c r="H1092" s="154">
        <v>1</v>
      </c>
      <c r="I1092" s="40"/>
      <c r="J1092" s="155">
        <f>ROUND(I1092*H1092,0)</f>
        <v>0</v>
      </c>
      <c r="K1092" s="152" t="s">
        <v>310</v>
      </c>
      <c r="L1092" s="24"/>
      <c r="M1092" s="156" t="s">
        <v>1</v>
      </c>
      <c r="N1092" s="157" t="s">
        <v>42</v>
      </c>
      <c r="P1092" s="158">
        <f>O1092*H1092</f>
        <v>0</v>
      </c>
      <c r="Q1092" s="158">
        <v>0</v>
      </c>
      <c r="R1092" s="158">
        <f>Q1092*H1092</f>
        <v>0</v>
      </c>
      <c r="S1092" s="158">
        <v>7.3999999999999996E-2</v>
      </c>
      <c r="T1092" s="159">
        <f>S1092*H1092</f>
        <v>7.3999999999999996E-2</v>
      </c>
      <c r="AR1092" s="41" t="s">
        <v>108</v>
      </c>
      <c r="AT1092" s="41" t="s">
        <v>306</v>
      </c>
      <c r="AU1092" s="41" t="s">
        <v>86</v>
      </c>
      <c r="AY1092" s="17" t="s">
        <v>304</v>
      </c>
      <c r="BE1092" s="42">
        <f>IF(N1092="základní",J1092,0)</f>
        <v>0</v>
      </c>
      <c r="BF1092" s="42">
        <f>IF(N1092="snížená",J1092,0)</f>
        <v>0</v>
      </c>
      <c r="BG1092" s="42">
        <f>IF(N1092="zákl. přenesená",J1092,0)</f>
        <v>0</v>
      </c>
      <c r="BH1092" s="42">
        <f>IF(N1092="sníž. přenesená",J1092,0)</f>
        <v>0</v>
      </c>
      <c r="BI1092" s="42">
        <f>IF(N1092="nulová",J1092,0)</f>
        <v>0</v>
      </c>
      <c r="BJ1092" s="17" t="s">
        <v>8</v>
      </c>
      <c r="BK1092" s="42">
        <f>ROUND(I1092*H1092,0)</f>
        <v>0</v>
      </c>
      <c r="BL1092" s="17" t="s">
        <v>108</v>
      </c>
      <c r="BM1092" s="41" t="s">
        <v>1608</v>
      </c>
    </row>
    <row r="1093" spans="2:65" s="12" customFormat="1" x14ac:dyDescent="0.2">
      <c r="B1093" s="160"/>
      <c r="D1093" s="161" t="s">
        <v>327</v>
      </c>
      <c r="E1093" s="43" t="s">
        <v>1</v>
      </c>
      <c r="F1093" s="162" t="s">
        <v>1604</v>
      </c>
      <c r="H1093" s="163">
        <v>1</v>
      </c>
      <c r="L1093" s="160"/>
      <c r="M1093" s="164"/>
      <c r="T1093" s="165"/>
      <c r="AT1093" s="43" t="s">
        <v>327</v>
      </c>
      <c r="AU1093" s="43" t="s">
        <v>86</v>
      </c>
      <c r="AV1093" s="12" t="s">
        <v>86</v>
      </c>
      <c r="AW1093" s="12" t="s">
        <v>33</v>
      </c>
      <c r="AX1093" s="12" t="s">
        <v>8</v>
      </c>
      <c r="AY1093" s="43" t="s">
        <v>304</v>
      </c>
    </row>
    <row r="1094" spans="2:65" s="1" customFormat="1" ht="24.2" customHeight="1" x14ac:dyDescent="0.2">
      <c r="B1094" s="24"/>
      <c r="C1094" s="150" t="s">
        <v>1609</v>
      </c>
      <c r="D1094" s="150" t="s">
        <v>306</v>
      </c>
      <c r="E1094" s="151" t="s">
        <v>1610</v>
      </c>
      <c r="F1094" s="152" t="s">
        <v>1611</v>
      </c>
      <c r="G1094" s="153" t="s">
        <v>309</v>
      </c>
      <c r="H1094" s="154">
        <v>1</v>
      </c>
      <c r="I1094" s="40"/>
      <c r="J1094" s="155">
        <f>ROUND(I1094*H1094,0)</f>
        <v>0</v>
      </c>
      <c r="K1094" s="152" t="s">
        <v>310</v>
      </c>
      <c r="L1094" s="24"/>
      <c r="M1094" s="156" t="s">
        <v>1</v>
      </c>
      <c r="N1094" s="157" t="s">
        <v>42</v>
      </c>
      <c r="P1094" s="158">
        <f>O1094*H1094</f>
        <v>0</v>
      </c>
      <c r="Q1094" s="158">
        <v>0</v>
      </c>
      <c r="R1094" s="158">
        <f>Q1094*H1094</f>
        <v>0</v>
      </c>
      <c r="S1094" s="158">
        <v>6.9000000000000006E-2</v>
      </c>
      <c r="T1094" s="159">
        <f>S1094*H1094</f>
        <v>6.9000000000000006E-2</v>
      </c>
      <c r="AR1094" s="41" t="s">
        <v>108</v>
      </c>
      <c r="AT1094" s="41" t="s">
        <v>306</v>
      </c>
      <c r="AU1094" s="41" t="s">
        <v>86</v>
      </c>
      <c r="AY1094" s="17" t="s">
        <v>304</v>
      </c>
      <c r="BE1094" s="42">
        <f>IF(N1094="základní",J1094,0)</f>
        <v>0</v>
      </c>
      <c r="BF1094" s="42">
        <f>IF(N1094="snížená",J1094,0)</f>
        <v>0</v>
      </c>
      <c r="BG1094" s="42">
        <f>IF(N1094="zákl. přenesená",J1094,0)</f>
        <v>0</v>
      </c>
      <c r="BH1094" s="42">
        <f>IF(N1094="sníž. přenesená",J1094,0)</f>
        <v>0</v>
      </c>
      <c r="BI1094" s="42">
        <f>IF(N1094="nulová",J1094,0)</f>
        <v>0</v>
      </c>
      <c r="BJ1094" s="17" t="s">
        <v>8</v>
      </c>
      <c r="BK1094" s="42">
        <f>ROUND(I1094*H1094,0)</f>
        <v>0</v>
      </c>
      <c r="BL1094" s="17" t="s">
        <v>108</v>
      </c>
      <c r="BM1094" s="41" t="s">
        <v>1612</v>
      </c>
    </row>
    <row r="1095" spans="2:65" s="12" customFormat="1" x14ac:dyDescent="0.2">
      <c r="B1095" s="160"/>
      <c r="D1095" s="161" t="s">
        <v>327</v>
      </c>
      <c r="E1095" s="43" t="s">
        <v>1</v>
      </c>
      <c r="F1095" s="162" t="s">
        <v>1604</v>
      </c>
      <c r="H1095" s="163">
        <v>1</v>
      </c>
      <c r="L1095" s="160"/>
      <c r="M1095" s="164"/>
      <c r="T1095" s="165"/>
      <c r="AT1095" s="43" t="s">
        <v>327</v>
      </c>
      <c r="AU1095" s="43" t="s">
        <v>86</v>
      </c>
      <c r="AV1095" s="12" t="s">
        <v>86</v>
      </c>
      <c r="AW1095" s="12" t="s">
        <v>33</v>
      </c>
      <c r="AX1095" s="12" t="s">
        <v>8</v>
      </c>
      <c r="AY1095" s="43" t="s">
        <v>304</v>
      </c>
    </row>
    <row r="1096" spans="2:65" s="1" customFormat="1" ht="24.2" customHeight="1" x14ac:dyDescent="0.2">
      <c r="B1096" s="24"/>
      <c r="C1096" s="150" t="s">
        <v>1613</v>
      </c>
      <c r="D1096" s="150" t="s">
        <v>306</v>
      </c>
      <c r="E1096" s="151" t="s">
        <v>1614</v>
      </c>
      <c r="F1096" s="152" t="s">
        <v>1615</v>
      </c>
      <c r="G1096" s="153" t="s">
        <v>309</v>
      </c>
      <c r="H1096" s="154">
        <v>1</v>
      </c>
      <c r="I1096" s="40"/>
      <c r="J1096" s="155">
        <f>ROUND(I1096*H1096,0)</f>
        <v>0</v>
      </c>
      <c r="K1096" s="152" t="s">
        <v>310</v>
      </c>
      <c r="L1096" s="24"/>
      <c r="M1096" s="156" t="s">
        <v>1</v>
      </c>
      <c r="N1096" s="157" t="s">
        <v>42</v>
      </c>
      <c r="P1096" s="158">
        <f>O1096*H1096</f>
        <v>0</v>
      </c>
      <c r="Q1096" s="158">
        <v>0</v>
      </c>
      <c r="R1096" s="158">
        <f>Q1096*H1096</f>
        <v>0</v>
      </c>
      <c r="S1096" s="158">
        <v>0.20699999999999999</v>
      </c>
      <c r="T1096" s="159">
        <f>S1096*H1096</f>
        <v>0.20699999999999999</v>
      </c>
      <c r="AR1096" s="41" t="s">
        <v>108</v>
      </c>
      <c r="AT1096" s="41" t="s">
        <v>306</v>
      </c>
      <c r="AU1096" s="41" t="s">
        <v>86</v>
      </c>
      <c r="AY1096" s="17" t="s">
        <v>304</v>
      </c>
      <c r="BE1096" s="42">
        <f>IF(N1096="základní",J1096,0)</f>
        <v>0</v>
      </c>
      <c r="BF1096" s="42">
        <f>IF(N1096="snížená",J1096,0)</f>
        <v>0</v>
      </c>
      <c r="BG1096" s="42">
        <f>IF(N1096="zákl. přenesená",J1096,0)</f>
        <v>0</v>
      </c>
      <c r="BH1096" s="42">
        <f>IF(N1096="sníž. přenesená",J1096,0)</f>
        <v>0</v>
      </c>
      <c r="BI1096" s="42">
        <f>IF(N1096="nulová",J1096,0)</f>
        <v>0</v>
      </c>
      <c r="BJ1096" s="17" t="s">
        <v>8</v>
      </c>
      <c r="BK1096" s="42">
        <f>ROUND(I1096*H1096,0)</f>
        <v>0</v>
      </c>
      <c r="BL1096" s="17" t="s">
        <v>108</v>
      </c>
      <c r="BM1096" s="41" t="s">
        <v>1616</v>
      </c>
    </row>
    <row r="1097" spans="2:65" s="12" customFormat="1" x14ac:dyDescent="0.2">
      <c r="B1097" s="160"/>
      <c r="D1097" s="161" t="s">
        <v>327</v>
      </c>
      <c r="E1097" s="43" t="s">
        <v>1</v>
      </c>
      <c r="F1097" s="162" t="s">
        <v>1604</v>
      </c>
      <c r="H1097" s="163">
        <v>1</v>
      </c>
      <c r="L1097" s="160"/>
      <c r="M1097" s="164"/>
      <c r="T1097" s="165"/>
      <c r="AT1097" s="43" t="s">
        <v>327</v>
      </c>
      <c r="AU1097" s="43" t="s">
        <v>86</v>
      </c>
      <c r="AV1097" s="12" t="s">
        <v>86</v>
      </c>
      <c r="AW1097" s="12" t="s">
        <v>33</v>
      </c>
      <c r="AX1097" s="12" t="s">
        <v>8</v>
      </c>
      <c r="AY1097" s="43" t="s">
        <v>304</v>
      </c>
    </row>
    <row r="1098" spans="2:65" s="1" customFormat="1" ht="24.2" customHeight="1" x14ac:dyDescent="0.2">
      <c r="B1098" s="24"/>
      <c r="C1098" s="150" t="s">
        <v>1617</v>
      </c>
      <c r="D1098" s="150" t="s">
        <v>306</v>
      </c>
      <c r="E1098" s="151" t="s">
        <v>1618</v>
      </c>
      <c r="F1098" s="152" t="s">
        <v>1619</v>
      </c>
      <c r="G1098" s="153" t="s">
        <v>352</v>
      </c>
      <c r="H1098" s="154">
        <v>1.08</v>
      </c>
      <c r="I1098" s="40"/>
      <c r="J1098" s="155">
        <f>ROUND(I1098*H1098,0)</f>
        <v>0</v>
      </c>
      <c r="K1098" s="152" t="s">
        <v>310</v>
      </c>
      <c r="L1098" s="24"/>
      <c r="M1098" s="156" t="s">
        <v>1</v>
      </c>
      <c r="N1098" s="157" t="s">
        <v>42</v>
      </c>
      <c r="P1098" s="158">
        <f>O1098*H1098</f>
        <v>0</v>
      </c>
      <c r="Q1098" s="158">
        <v>0</v>
      </c>
      <c r="R1098" s="158">
        <f>Q1098*H1098</f>
        <v>0</v>
      </c>
      <c r="S1098" s="158">
        <v>1.8</v>
      </c>
      <c r="T1098" s="159">
        <f>S1098*H1098</f>
        <v>1.9440000000000002</v>
      </c>
      <c r="AR1098" s="41" t="s">
        <v>108</v>
      </c>
      <c r="AT1098" s="41" t="s">
        <v>306</v>
      </c>
      <c r="AU1098" s="41" t="s">
        <v>86</v>
      </c>
      <c r="AY1098" s="17" t="s">
        <v>304</v>
      </c>
      <c r="BE1098" s="42">
        <f>IF(N1098="základní",J1098,0)</f>
        <v>0</v>
      </c>
      <c r="BF1098" s="42">
        <f>IF(N1098="snížená",J1098,0)</f>
        <v>0</v>
      </c>
      <c r="BG1098" s="42">
        <f>IF(N1098="zákl. přenesená",J1098,0)</f>
        <v>0</v>
      </c>
      <c r="BH1098" s="42">
        <f>IF(N1098="sníž. přenesená",J1098,0)</f>
        <v>0</v>
      </c>
      <c r="BI1098" s="42">
        <f>IF(N1098="nulová",J1098,0)</f>
        <v>0</v>
      </c>
      <c r="BJ1098" s="17" t="s">
        <v>8</v>
      </c>
      <c r="BK1098" s="42">
        <f>ROUND(I1098*H1098,0)</f>
        <v>0</v>
      </c>
      <c r="BL1098" s="17" t="s">
        <v>108</v>
      </c>
      <c r="BM1098" s="41" t="s">
        <v>1620</v>
      </c>
    </row>
    <row r="1099" spans="2:65" s="12" customFormat="1" x14ac:dyDescent="0.2">
      <c r="B1099" s="160"/>
      <c r="D1099" s="161" t="s">
        <v>327</v>
      </c>
      <c r="E1099" s="43" t="s">
        <v>1</v>
      </c>
      <c r="F1099" s="162" t="s">
        <v>1621</v>
      </c>
      <c r="H1099" s="163">
        <v>1.08</v>
      </c>
      <c r="L1099" s="160"/>
      <c r="M1099" s="164"/>
      <c r="T1099" s="165"/>
      <c r="AT1099" s="43" t="s">
        <v>327</v>
      </c>
      <c r="AU1099" s="43" t="s">
        <v>86</v>
      </c>
      <c r="AV1099" s="12" t="s">
        <v>86</v>
      </c>
      <c r="AW1099" s="12" t="s">
        <v>33</v>
      </c>
      <c r="AX1099" s="12" t="s">
        <v>77</v>
      </c>
      <c r="AY1099" s="43" t="s">
        <v>304</v>
      </c>
    </row>
    <row r="1100" spans="2:65" s="13" customFormat="1" x14ac:dyDescent="0.2">
      <c r="B1100" s="166"/>
      <c r="D1100" s="161" t="s">
        <v>327</v>
      </c>
      <c r="E1100" s="44" t="s">
        <v>1</v>
      </c>
      <c r="F1100" s="167" t="s">
        <v>335</v>
      </c>
      <c r="H1100" s="168">
        <v>1.08</v>
      </c>
      <c r="L1100" s="166"/>
      <c r="M1100" s="169"/>
      <c r="T1100" s="170"/>
      <c r="AT1100" s="44" t="s">
        <v>327</v>
      </c>
      <c r="AU1100" s="44" t="s">
        <v>86</v>
      </c>
      <c r="AV1100" s="13" t="s">
        <v>315</v>
      </c>
      <c r="AW1100" s="13" t="s">
        <v>33</v>
      </c>
      <c r="AX1100" s="13" t="s">
        <v>8</v>
      </c>
      <c r="AY1100" s="44" t="s">
        <v>304</v>
      </c>
    </row>
    <row r="1101" spans="2:65" s="1" customFormat="1" ht="24.2" customHeight="1" x14ac:dyDescent="0.2">
      <c r="B1101" s="24"/>
      <c r="C1101" s="150" t="s">
        <v>1622</v>
      </c>
      <c r="D1101" s="150" t="s">
        <v>306</v>
      </c>
      <c r="E1101" s="151" t="s">
        <v>1623</v>
      </c>
      <c r="F1101" s="152" t="s">
        <v>1624</v>
      </c>
      <c r="G1101" s="153" t="s">
        <v>352</v>
      </c>
      <c r="H1101" s="154">
        <v>0.224</v>
      </c>
      <c r="I1101" s="40"/>
      <c r="J1101" s="155">
        <f>ROUND(I1101*H1101,0)</f>
        <v>0</v>
      </c>
      <c r="K1101" s="152" t="s">
        <v>310</v>
      </c>
      <c r="L1101" s="24"/>
      <c r="M1101" s="156" t="s">
        <v>1</v>
      </c>
      <c r="N1101" s="157" t="s">
        <v>42</v>
      </c>
      <c r="P1101" s="158">
        <f>O1101*H1101</f>
        <v>0</v>
      </c>
      <c r="Q1101" s="158">
        <v>0</v>
      </c>
      <c r="R1101" s="158">
        <f>Q1101*H1101</f>
        <v>0</v>
      </c>
      <c r="S1101" s="158">
        <v>1.8</v>
      </c>
      <c r="T1101" s="159">
        <f>S1101*H1101</f>
        <v>0.4032</v>
      </c>
      <c r="AR1101" s="41" t="s">
        <v>108</v>
      </c>
      <c r="AT1101" s="41" t="s">
        <v>306</v>
      </c>
      <c r="AU1101" s="41" t="s">
        <v>86</v>
      </c>
      <c r="AY1101" s="17" t="s">
        <v>304</v>
      </c>
      <c r="BE1101" s="42">
        <f>IF(N1101="základní",J1101,0)</f>
        <v>0</v>
      </c>
      <c r="BF1101" s="42">
        <f>IF(N1101="snížená",J1101,0)</f>
        <v>0</v>
      </c>
      <c r="BG1101" s="42">
        <f>IF(N1101="zákl. přenesená",J1101,0)</f>
        <v>0</v>
      </c>
      <c r="BH1101" s="42">
        <f>IF(N1101="sníž. přenesená",J1101,0)</f>
        <v>0</v>
      </c>
      <c r="BI1101" s="42">
        <f>IF(N1101="nulová",J1101,0)</f>
        <v>0</v>
      </c>
      <c r="BJ1101" s="17" t="s">
        <v>8</v>
      </c>
      <c r="BK1101" s="42">
        <f>ROUND(I1101*H1101,0)</f>
        <v>0</v>
      </c>
      <c r="BL1101" s="17" t="s">
        <v>108</v>
      </c>
      <c r="BM1101" s="41" t="s">
        <v>1625</v>
      </c>
    </row>
    <row r="1102" spans="2:65" s="12" customFormat="1" x14ac:dyDescent="0.2">
      <c r="B1102" s="160"/>
      <c r="D1102" s="161" t="s">
        <v>327</v>
      </c>
      <c r="E1102" s="43" t="s">
        <v>1</v>
      </c>
      <c r="F1102" s="162" t="s">
        <v>1626</v>
      </c>
      <c r="H1102" s="163">
        <v>0.224</v>
      </c>
      <c r="L1102" s="160"/>
      <c r="M1102" s="164"/>
      <c r="T1102" s="165"/>
      <c r="AT1102" s="43" t="s">
        <v>327</v>
      </c>
      <c r="AU1102" s="43" t="s">
        <v>86</v>
      </c>
      <c r="AV1102" s="12" t="s">
        <v>86</v>
      </c>
      <c r="AW1102" s="12" t="s">
        <v>33</v>
      </c>
      <c r="AX1102" s="12" t="s">
        <v>77</v>
      </c>
      <c r="AY1102" s="43" t="s">
        <v>304</v>
      </c>
    </row>
    <row r="1103" spans="2:65" s="13" customFormat="1" x14ac:dyDescent="0.2">
      <c r="B1103" s="166"/>
      <c r="D1103" s="161" t="s">
        <v>327</v>
      </c>
      <c r="E1103" s="44" t="s">
        <v>1</v>
      </c>
      <c r="F1103" s="167" t="s">
        <v>335</v>
      </c>
      <c r="H1103" s="168">
        <v>0.224</v>
      </c>
      <c r="L1103" s="166"/>
      <c r="M1103" s="169"/>
      <c r="T1103" s="170"/>
      <c r="AT1103" s="44" t="s">
        <v>327</v>
      </c>
      <c r="AU1103" s="44" t="s">
        <v>86</v>
      </c>
      <c r="AV1103" s="13" t="s">
        <v>315</v>
      </c>
      <c r="AW1103" s="13" t="s">
        <v>33</v>
      </c>
      <c r="AX1103" s="13" t="s">
        <v>8</v>
      </c>
      <c r="AY1103" s="44" t="s">
        <v>304</v>
      </c>
    </row>
    <row r="1104" spans="2:65" s="1" customFormat="1" ht="24.2" customHeight="1" x14ac:dyDescent="0.2">
      <c r="B1104" s="24"/>
      <c r="C1104" s="150" t="s">
        <v>1627</v>
      </c>
      <c r="D1104" s="150" t="s">
        <v>306</v>
      </c>
      <c r="E1104" s="151" t="s">
        <v>1628</v>
      </c>
      <c r="F1104" s="152" t="s">
        <v>1629</v>
      </c>
      <c r="G1104" s="153" t="s">
        <v>352</v>
      </c>
      <c r="H1104" s="154">
        <v>0.61099999999999999</v>
      </c>
      <c r="I1104" s="40"/>
      <c r="J1104" s="155">
        <f>ROUND(I1104*H1104,0)</f>
        <v>0</v>
      </c>
      <c r="K1104" s="152" t="s">
        <v>310</v>
      </c>
      <c r="L1104" s="24"/>
      <c r="M1104" s="156" t="s">
        <v>1</v>
      </c>
      <c r="N1104" s="157" t="s">
        <v>42</v>
      </c>
      <c r="P1104" s="158">
        <f>O1104*H1104</f>
        <v>0</v>
      </c>
      <c r="Q1104" s="158">
        <v>0</v>
      </c>
      <c r="R1104" s="158">
        <f>Q1104*H1104</f>
        <v>0</v>
      </c>
      <c r="S1104" s="158">
        <v>1.8</v>
      </c>
      <c r="T1104" s="159">
        <f>S1104*H1104</f>
        <v>1.0998000000000001</v>
      </c>
      <c r="AR1104" s="41" t="s">
        <v>108</v>
      </c>
      <c r="AT1104" s="41" t="s">
        <v>306</v>
      </c>
      <c r="AU1104" s="41" t="s">
        <v>86</v>
      </c>
      <c r="AY1104" s="17" t="s">
        <v>304</v>
      </c>
      <c r="BE1104" s="42">
        <f>IF(N1104="základní",J1104,0)</f>
        <v>0</v>
      </c>
      <c r="BF1104" s="42">
        <f>IF(N1104="snížená",J1104,0)</f>
        <v>0</v>
      </c>
      <c r="BG1104" s="42">
        <f>IF(N1104="zákl. přenesená",J1104,0)</f>
        <v>0</v>
      </c>
      <c r="BH1104" s="42">
        <f>IF(N1104="sníž. přenesená",J1104,0)</f>
        <v>0</v>
      </c>
      <c r="BI1104" s="42">
        <f>IF(N1104="nulová",J1104,0)</f>
        <v>0</v>
      </c>
      <c r="BJ1104" s="17" t="s">
        <v>8</v>
      </c>
      <c r="BK1104" s="42">
        <f>ROUND(I1104*H1104,0)</f>
        <v>0</v>
      </c>
      <c r="BL1104" s="17" t="s">
        <v>108</v>
      </c>
      <c r="BM1104" s="41" t="s">
        <v>1630</v>
      </c>
    </row>
    <row r="1105" spans="2:65" s="12" customFormat="1" x14ac:dyDescent="0.2">
      <c r="B1105" s="160"/>
      <c r="D1105" s="161" t="s">
        <v>327</v>
      </c>
      <c r="E1105" s="43" t="s">
        <v>1</v>
      </c>
      <c r="F1105" s="162" t="s">
        <v>1631</v>
      </c>
      <c r="H1105" s="163">
        <v>0.61099999999999999</v>
      </c>
      <c r="L1105" s="160"/>
      <c r="M1105" s="164"/>
      <c r="T1105" s="165"/>
      <c r="AT1105" s="43" t="s">
        <v>327</v>
      </c>
      <c r="AU1105" s="43" t="s">
        <v>86</v>
      </c>
      <c r="AV1105" s="12" t="s">
        <v>86</v>
      </c>
      <c r="AW1105" s="12" t="s">
        <v>33</v>
      </c>
      <c r="AX1105" s="12" t="s">
        <v>77</v>
      </c>
      <c r="AY1105" s="43" t="s">
        <v>304</v>
      </c>
    </row>
    <row r="1106" spans="2:65" s="13" customFormat="1" x14ac:dyDescent="0.2">
      <c r="B1106" s="166"/>
      <c r="D1106" s="161" t="s">
        <v>327</v>
      </c>
      <c r="E1106" s="44" t="s">
        <v>1</v>
      </c>
      <c r="F1106" s="167" t="s">
        <v>335</v>
      </c>
      <c r="H1106" s="168">
        <v>0.61099999999999999</v>
      </c>
      <c r="L1106" s="166"/>
      <c r="M1106" s="169"/>
      <c r="T1106" s="170"/>
      <c r="AT1106" s="44" t="s">
        <v>327</v>
      </c>
      <c r="AU1106" s="44" t="s">
        <v>86</v>
      </c>
      <c r="AV1106" s="13" t="s">
        <v>315</v>
      </c>
      <c r="AW1106" s="13" t="s">
        <v>33</v>
      </c>
      <c r="AX1106" s="13" t="s">
        <v>8</v>
      </c>
      <c r="AY1106" s="44" t="s">
        <v>304</v>
      </c>
    </row>
    <row r="1107" spans="2:65" s="1" customFormat="1" ht="24.2" customHeight="1" x14ac:dyDescent="0.2">
      <c r="B1107" s="24"/>
      <c r="C1107" s="150" t="s">
        <v>1632</v>
      </c>
      <c r="D1107" s="150" t="s">
        <v>306</v>
      </c>
      <c r="E1107" s="151" t="s">
        <v>1633</v>
      </c>
      <c r="F1107" s="152" t="s">
        <v>1634</v>
      </c>
      <c r="G1107" s="153" t="s">
        <v>352</v>
      </c>
      <c r="H1107" s="154">
        <v>21.934999999999999</v>
      </c>
      <c r="I1107" s="40"/>
      <c r="J1107" s="155">
        <f>ROUND(I1107*H1107,0)</f>
        <v>0</v>
      </c>
      <c r="K1107" s="152" t="s">
        <v>310</v>
      </c>
      <c r="L1107" s="24"/>
      <c r="M1107" s="156" t="s">
        <v>1</v>
      </c>
      <c r="N1107" s="157" t="s">
        <v>42</v>
      </c>
      <c r="P1107" s="158">
        <f>O1107*H1107</f>
        <v>0</v>
      </c>
      <c r="Q1107" s="158">
        <v>0</v>
      </c>
      <c r="R1107" s="158">
        <f>Q1107*H1107</f>
        <v>0</v>
      </c>
      <c r="S1107" s="158">
        <v>1.8</v>
      </c>
      <c r="T1107" s="159">
        <f>S1107*H1107</f>
        <v>39.482999999999997</v>
      </c>
      <c r="AR1107" s="41" t="s">
        <v>108</v>
      </c>
      <c r="AT1107" s="41" t="s">
        <v>306</v>
      </c>
      <c r="AU1107" s="41" t="s">
        <v>86</v>
      </c>
      <c r="AY1107" s="17" t="s">
        <v>304</v>
      </c>
      <c r="BE1107" s="42">
        <f>IF(N1107="základní",J1107,0)</f>
        <v>0</v>
      </c>
      <c r="BF1107" s="42">
        <f>IF(N1107="snížená",J1107,0)</f>
        <v>0</v>
      </c>
      <c r="BG1107" s="42">
        <f>IF(N1107="zákl. přenesená",J1107,0)</f>
        <v>0</v>
      </c>
      <c r="BH1107" s="42">
        <f>IF(N1107="sníž. přenesená",J1107,0)</f>
        <v>0</v>
      </c>
      <c r="BI1107" s="42">
        <f>IF(N1107="nulová",J1107,0)</f>
        <v>0</v>
      </c>
      <c r="BJ1107" s="17" t="s">
        <v>8</v>
      </c>
      <c r="BK1107" s="42">
        <f>ROUND(I1107*H1107,0)</f>
        <v>0</v>
      </c>
      <c r="BL1107" s="17" t="s">
        <v>108</v>
      </c>
      <c r="BM1107" s="41" t="s">
        <v>1635</v>
      </c>
    </row>
    <row r="1108" spans="2:65" s="12" customFormat="1" x14ac:dyDescent="0.2">
      <c r="B1108" s="160"/>
      <c r="D1108" s="161" t="s">
        <v>327</v>
      </c>
      <c r="E1108" s="43" t="s">
        <v>1</v>
      </c>
      <c r="F1108" s="162" t="s">
        <v>1636</v>
      </c>
      <c r="H1108" s="163">
        <v>17.283000000000001</v>
      </c>
      <c r="L1108" s="160"/>
      <c r="M1108" s="164"/>
      <c r="T1108" s="165"/>
      <c r="AT1108" s="43" t="s">
        <v>327</v>
      </c>
      <c r="AU1108" s="43" t="s">
        <v>86</v>
      </c>
      <c r="AV1108" s="12" t="s">
        <v>86</v>
      </c>
      <c r="AW1108" s="12" t="s">
        <v>33</v>
      </c>
      <c r="AX1108" s="12" t="s">
        <v>77</v>
      </c>
      <c r="AY1108" s="43" t="s">
        <v>304</v>
      </c>
    </row>
    <row r="1109" spans="2:65" s="12" customFormat="1" x14ac:dyDescent="0.2">
      <c r="B1109" s="160"/>
      <c r="D1109" s="161" t="s">
        <v>327</v>
      </c>
      <c r="E1109" s="43" t="s">
        <v>1</v>
      </c>
      <c r="F1109" s="162" t="s">
        <v>1637</v>
      </c>
      <c r="H1109" s="163">
        <v>2.2890000000000001</v>
      </c>
      <c r="L1109" s="160"/>
      <c r="M1109" s="164"/>
      <c r="T1109" s="165"/>
      <c r="AT1109" s="43" t="s">
        <v>327</v>
      </c>
      <c r="AU1109" s="43" t="s">
        <v>86</v>
      </c>
      <c r="AV1109" s="12" t="s">
        <v>86</v>
      </c>
      <c r="AW1109" s="12" t="s">
        <v>33</v>
      </c>
      <c r="AX1109" s="12" t="s">
        <v>77</v>
      </c>
      <c r="AY1109" s="43" t="s">
        <v>304</v>
      </c>
    </row>
    <row r="1110" spans="2:65" s="12" customFormat="1" x14ac:dyDescent="0.2">
      <c r="B1110" s="160"/>
      <c r="D1110" s="161" t="s">
        <v>327</v>
      </c>
      <c r="E1110" s="43" t="s">
        <v>1</v>
      </c>
      <c r="F1110" s="162" t="s">
        <v>1638</v>
      </c>
      <c r="H1110" s="163">
        <v>0.84299999999999997</v>
      </c>
      <c r="L1110" s="160"/>
      <c r="M1110" s="164"/>
      <c r="T1110" s="165"/>
      <c r="AT1110" s="43" t="s">
        <v>327</v>
      </c>
      <c r="AU1110" s="43" t="s">
        <v>86</v>
      </c>
      <c r="AV1110" s="12" t="s">
        <v>86</v>
      </c>
      <c r="AW1110" s="12" t="s">
        <v>33</v>
      </c>
      <c r="AX1110" s="12" t="s">
        <v>77</v>
      </c>
      <c r="AY1110" s="43" t="s">
        <v>304</v>
      </c>
    </row>
    <row r="1111" spans="2:65" s="12" customFormat="1" x14ac:dyDescent="0.2">
      <c r="B1111" s="160"/>
      <c r="D1111" s="161" t="s">
        <v>327</v>
      </c>
      <c r="E1111" s="43" t="s">
        <v>1</v>
      </c>
      <c r="F1111" s="162" t="s">
        <v>1639</v>
      </c>
      <c r="H1111" s="163">
        <v>0.68</v>
      </c>
      <c r="L1111" s="160"/>
      <c r="M1111" s="164"/>
      <c r="T1111" s="165"/>
      <c r="AT1111" s="43" t="s">
        <v>327</v>
      </c>
      <c r="AU1111" s="43" t="s">
        <v>86</v>
      </c>
      <c r="AV1111" s="12" t="s">
        <v>86</v>
      </c>
      <c r="AW1111" s="12" t="s">
        <v>33</v>
      </c>
      <c r="AX1111" s="12" t="s">
        <v>77</v>
      </c>
      <c r="AY1111" s="43" t="s">
        <v>304</v>
      </c>
    </row>
    <row r="1112" spans="2:65" s="12" customFormat="1" x14ac:dyDescent="0.2">
      <c r="B1112" s="160"/>
      <c r="D1112" s="161" t="s">
        <v>327</v>
      </c>
      <c r="E1112" s="43" t="s">
        <v>1</v>
      </c>
      <c r="F1112" s="162" t="s">
        <v>1640</v>
      </c>
      <c r="H1112" s="163">
        <v>0.84</v>
      </c>
      <c r="L1112" s="160"/>
      <c r="M1112" s="164"/>
      <c r="T1112" s="165"/>
      <c r="AT1112" s="43" t="s">
        <v>327</v>
      </c>
      <c r="AU1112" s="43" t="s">
        <v>86</v>
      </c>
      <c r="AV1112" s="12" t="s">
        <v>86</v>
      </c>
      <c r="AW1112" s="12" t="s">
        <v>33</v>
      </c>
      <c r="AX1112" s="12" t="s">
        <v>77</v>
      </c>
      <c r="AY1112" s="43" t="s">
        <v>304</v>
      </c>
    </row>
    <row r="1113" spans="2:65" s="13" customFormat="1" x14ac:dyDescent="0.2">
      <c r="B1113" s="166"/>
      <c r="D1113" s="161" t="s">
        <v>327</v>
      </c>
      <c r="E1113" s="44" t="s">
        <v>1</v>
      </c>
      <c r="F1113" s="167" t="s">
        <v>335</v>
      </c>
      <c r="H1113" s="168">
        <v>21.934999999999999</v>
      </c>
      <c r="L1113" s="166"/>
      <c r="M1113" s="169"/>
      <c r="T1113" s="170"/>
      <c r="AT1113" s="44" t="s">
        <v>327</v>
      </c>
      <c r="AU1113" s="44" t="s">
        <v>86</v>
      </c>
      <c r="AV1113" s="13" t="s">
        <v>315</v>
      </c>
      <c r="AW1113" s="13" t="s">
        <v>33</v>
      </c>
      <c r="AX1113" s="13" t="s">
        <v>8</v>
      </c>
      <c r="AY1113" s="44" t="s">
        <v>304</v>
      </c>
    </row>
    <row r="1114" spans="2:65" s="1" customFormat="1" ht="24.2" customHeight="1" x14ac:dyDescent="0.2">
      <c r="B1114" s="24"/>
      <c r="C1114" s="150" t="s">
        <v>1641</v>
      </c>
      <c r="D1114" s="150" t="s">
        <v>306</v>
      </c>
      <c r="E1114" s="151" t="s">
        <v>1642</v>
      </c>
      <c r="F1114" s="152" t="s">
        <v>1643</v>
      </c>
      <c r="G1114" s="153" t="s">
        <v>309</v>
      </c>
      <c r="H1114" s="154">
        <v>2</v>
      </c>
      <c r="I1114" s="40"/>
      <c r="J1114" s="155">
        <f>ROUND(I1114*H1114,0)</f>
        <v>0</v>
      </c>
      <c r="K1114" s="152" t="s">
        <v>310</v>
      </c>
      <c r="L1114" s="24"/>
      <c r="M1114" s="156" t="s">
        <v>1</v>
      </c>
      <c r="N1114" s="157" t="s">
        <v>42</v>
      </c>
      <c r="P1114" s="158">
        <f>O1114*H1114</f>
        <v>0</v>
      </c>
      <c r="Q1114" s="158">
        <v>0</v>
      </c>
      <c r="R1114" s="158">
        <f>Q1114*H1114</f>
        <v>0</v>
      </c>
      <c r="S1114" s="158">
        <v>8.0000000000000002E-3</v>
      </c>
      <c r="T1114" s="159">
        <f>S1114*H1114</f>
        <v>1.6E-2</v>
      </c>
      <c r="AR1114" s="41" t="s">
        <v>108</v>
      </c>
      <c r="AT1114" s="41" t="s">
        <v>306</v>
      </c>
      <c r="AU1114" s="41" t="s">
        <v>86</v>
      </c>
      <c r="AY1114" s="17" t="s">
        <v>304</v>
      </c>
      <c r="BE1114" s="42">
        <f>IF(N1114="základní",J1114,0)</f>
        <v>0</v>
      </c>
      <c r="BF1114" s="42">
        <f>IF(N1114="snížená",J1114,0)</f>
        <v>0</v>
      </c>
      <c r="BG1114" s="42">
        <f>IF(N1114="zákl. přenesená",J1114,0)</f>
        <v>0</v>
      </c>
      <c r="BH1114" s="42">
        <f>IF(N1114="sníž. přenesená",J1114,0)</f>
        <v>0</v>
      </c>
      <c r="BI1114" s="42">
        <f>IF(N1114="nulová",J1114,0)</f>
        <v>0</v>
      </c>
      <c r="BJ1114" s="17" t="s">
        <v>8</v>
      </c>
      <c r="BK1114" s="42">
        <f>ROUND(I1114*H1114,0)</f>
        <v>0</v>
      </c>
      <c r="BL1114" s="17" t="s">
        <v>108</v>
      </c>
      <c r="BM1114" s="41" t="s">
        <v>1644</v>
      </c>
    </row>
    <row r="1115" spans="2:65" s="12" customFormat="1" x14ac:dyDescent="0.2">
      <c r="B1115" s="160"/>
      <c r="D1115" s="161" t="s">
        <v>327</v>
      </c>
      <c r="E1115" s="43" t="s">
        <v>1</v>
      </c>
      <c r="F1115" s="162" t="s">
        <v>1645</v>
      </c>
      <c r="H1115" s="163">
        <v>2</v>
      </c>
      <c r="L1115" s="160"/>
      <c r="M1115" s="164"/>
      <c r="T1115" s="165"/>
      <c r="AT1115" s="43" t="s">
        <v>327</v>
      </c>
      <c r="AU1115" s="43" t="s">
        <v>86</v>
      </c>
      <c r="AV1115" s="12" t="s">
        <v>86</v>
      </c>
      <c r="AW1115" s="12" t="s">
        <v>33</v>
      </c>
      <c r="AX1115" s="12" t="s">
        <v>8</v>
      </c>
      <c r="AY1115" s="43" t="s">
        <v>304</v>
      </c>
    </row>
    <row r="1116" spans="2:65" s="1" customFormat="1" ht="24.2" customHeight="1" x14ac:dyDescent="0.2">
      <c r="B1116" s="24"/>
      <c r="C1116" s="150" t="s">
        <v>1646</v>
      </c>
      <c r="D1116" s="150" t="s">
        <v>306</v>
      </c>
      <c r="E1116" s="151" t="s">
        <v>1647</v>
      </c>
      <c r="F1116" s="152" t="s">
        <v>1648</v>
      </c>
      <c r="G1116" s="153" t="s">
        <v>309</v>
      </c>
      <c r="H1116" s="154">
        <v>1</v>
      </c>
      <c r="I1116" s="40"/>
      <c r="J1116" s="155">
        <f>ROUND(I1116*H1116,0)</f>
        <v>0</v>
      </c>
      <c r="K1116" s="152" t="s">
        <v>310</v>
      </c>
      <c r="L1116" s="24"/>
      <c r="M1116" s="156" t="s">
        <v>1</v>
      </c>
      <c r="N1116" s="157" t="s">
        <v>42</v>
      </c>
      <c r="P1116" s="158">
        <f>O1116*H1116</f>
        <v>0</v>
      </c>
      <c r="Q1116" s="158">
        <v>0</v>
      </c>
      <c r="R1116" s="158">
        <f>Q1116*H1116</f>
        <v>0</v>
      </c>
      <c r="S1116" s="158">
        <v>3.2000000000000001E-2</v>
      </c>
      <c r="T1116" s="159">
        <f>S1116*H1116</f>
        <v>3.2000000000000001E-2</v>
      </c>
      <c r="AR1116" s="41" t="s">
        <v>108</v>
      </c>
      <c r="AT1116" s="41" t="s">
        <v>306</v>
      </c>
      <c r="AU1116" s="41" t="s">
        <v>86</v>
      </c>
      <c r="AY1116" s="17" t="s">
        <v>304</v>
      </c>
      <c r="BE1116" s="42">
        <f>IF(N1116="základní",J1116,0)</f>
        <v>0</v>
      </c>
      <c r="BF1116" s="42">
        <f>IF(N1116="snížená",J1116,0)</f>
        <v>0</v>
      </c>
      <c r="BG1116" s="42">
        <f>IF(N1116="zákl. přenesená",J1116,0)</f>
        <v>0</v>
      </c>
      <c r="BH1116" s="42">
        <f>IF(N1116="sníž. přenesená",J1116,0)</f>
        <v>0</v>
      </c>
      <c r="BI1116" s="42">
        <f>IF(N1116="nulová",J1116,0)</f>
        <v>0</v>
      </c>
      <c r="BJ1116" s="17" t="s">
        <v>8</v>
      </c>
      <c r="BK1116" s="42">
        <f>ROUND(I1116*H1116,0)</f>
        <v>0</v>
      </c>
      <c r="BL1116" s="17" t="s">
        <v>108</v>
      </c>
      <c r="BM1116" s="41" t="s">
        <v>1649</v>
      </c>
    </row>
    <row r="1117" spans="2:65" s="12" customFormat="1" x14ac:dyDescent="0.2">
      <c r="B1117" s="160"/>
      <c r="D1117" s="161" t="s">
        <v>327</v>
      </c>
      <c r="E1117" s="43" t="s">
        <v>1</v>
      </c>
      <c r="F1117" s="162" t="s">
        <v>1604</v>
      </c>
      <c r="H1117" s="163">
        <v>1</v>
      </c>
      <c r="L1117" s="160"/>
      <c r="M1117" s="164"/>
      <c r="T1117" s="165"/>
      <c r="AT1117" s="43" t="s">
        <v>327</v>
      </c>
      <c r="AU1117" s="43" t="s">
        <v>86</v>
      </c>
      <c r="AV1117" s="12" t="s">
        <v>86</v>
      </c>
      <c r="AW1117" s="12" t="s">
        <v>33</v>
      </c>
      <c r="AX1117" s="12" t="s">
        <v>8</v>
      </c>
      <c r="AY1117" s="43" t="s">
        <v>304</v>
      </c>
    </row>
    <row r="1118" spans="2:65" s="1" customFormat="1" ht="24.2" customHeight="1" x14ac:dyDescent="0.2">
      <c r="B1118" s="24"/>
      <c r="C1118" s="150" t="s">
        <v>1650</v>
      </c>
      <c r="D1118" s="150" t="s">
        <v>306</v>
      </c>
      <c r="E1118" s="151" t="s">
        <v>1651</v>
      </c>
      <c r="F1118" s="152" t="s">
        <v>1652</v>
      </c>
      <c r="G1118" s="153" t="s">
        <v>346</v>
      </c>
      <c r="H1118" s="154">
        <v>16</v>
      </c>
      <c r="I1118" s="40"/>
      <c r="J1118" s="155">
        <f>ROUND(I1118*H1118,0)</f>
        <v>0</v>
      </c>
      <c r="K1118" s="152" t="s">
        <v>310</v>
      </c>
      <c r="L1118" s="24"/>
      <c r="M1118" s="156" t="s">
        <v>1</v>
      </c>
      <c r="N1118" s="157" t="s">
        <v>42</v>
      </c>
      <c r="P1118" s="158">
        <f>O1118*H1118</f>
        <v>0</v>
      </c>
      <c r="Q1118" s="158">
        <v>0</v>
      </c>
      <c r="R1118" s="158">
        <f>Q1118*H1118</f>
        <v>0</v>
      </c>
      <c r="S1118" s="158">
        <v>0.04</v>
      </c>
      <c r="T1118" s="159">
        <f>S1118*H1118</f>
        <v>0.64</v>
      </c>
      <c r="AR1118" s="41" t="s">
        <v>108</v>
      </c>
      <c r="AT1118" s="41" t="s">
        <v>306</v>
      </c>
      <c r="AU1118" s="41" t="s">
        <v>86</v>
      </c>
      <c r="AY1118" s="17" t="s">
        <v>304</v>
      </c>
      <c r="BE1118" s="42">
        <f>IF(N1118="základní",J1118,0)</f>
        <v>0</v>
      </c>
      <c r="BF1118" s="42">
        <f>IF(N1118="snížená",J1118,0)</f>
        <v>0</v>
      </c>
      <c r="BG1118" s="42">
        <f>IF(N1118="zákl. přenesená",J1118,0)</f>
        <v>0</v>
      </c>
      <c r="BH1118" s="42">
        <f>IF(N1118="sníž. přenesená",J1118,0)</f>
        <v>0</v>
      </c>
      <c r="BI1118" s="42">
        <f>IF(N1118="nulová",J1118,0)</f>
        <v>0</v>
      </c>
      <c r="BJ1118" s="17" t="s">
        <v>8</v>
      </c>
      <c r="BK1118" s="42">
        <f>ROUND(I1118*H1118,0)</f>
        <v>0</v>
      </c>
      <c r="BL1118" s="17" t="s">
        <v>108</v>
      </c>
      <c r="BM1118" s="41" t="s">
        <v>1653</v>
      </c>
    </row>
    <row r="1119" spans="2:65" s="12" customFormat="1" x14ac:dyDescent="0.2">
      <c r="B1119" s="160"/>
      <c r="D1119" s="161" t="s">
        <v>327</v>
      </c>
      <c r="E1119" s="43" t="s">
        <v>1</v>
      </c>
      <c r="F1119" s="162" t="s">
        <v>1654</v>
      </c>
      <c r="H1119" s="163">
        <v>16</v>
      </c>
      <c r="L1119" s="160"/>
      <c r="M1119" s="164"/>
      <c r="T1119" s="165"/>
      <c r="AT1119" s="43" t="s">
        <v>327</v>
      </c>
      <c r="AU1119" s="43" t="s">
        <v>86</v>
      </c>
      <c r="AV1119" s="12" t="s">
        <v>86</v>
      </c>
      <c r="AW1119" s="12" t="s">
        <v>33</v>
      </c>
      <c r="AX1119" s="12" t="s">
        <v>8</v>
      </c>
      <c r="AY1119" s="43" t="s">
        <v>304</v>
      </c>
    </row>
    <row r="1120" spans="2:65" s="1" customFormat="1" ht="24.2" customHeight="1" x14ac:dyDescent="0.2">
      <c r="B1120" s="24"/>
      <c r="C1120" s="150" t="s">
        <v>1655</v>
      </c>
      <c r="D1120" s="150" t="s">
        <v>306</v>
      </c>
      <c r="E1120" s="151" t="s">
        <v>1656</v>
      </c>
      <c r="F1120" s="152" t="s">
        <v>1657</v>
      </c>
      <c r="G1120" s="153" t="s">
        <v>346</v>
      </c>
      <c r="H1120" s="154">
        <v>19.7</v>
      </c>
      <c r="I1120" s="40"/>
      <c r="J1120" s="155">
        <f>ROUND(I1120*H1120,0)</f>
        <v>0</v>
      </c>
      <c r="K1120" s="152" t="s">
        <v>310</v>
      </c>
      <c r="L1120" s="24"/>
      <c r="M1120" s="156" t="s">
        <v>1</v>
      </c>
      <c r="N1120" s="157" t="s">
        <v>42</v>
      </c>
      <c r="P1120" s="158">
        <f>O1120*H1120</f>
        <v>0</v>
      </c>
      <c r="Q1120" s="158">
        <v>0</v>
      </c>
      <c r="R1120" s="158">
        <f>Q1120*H1120</f>
        <v>0</v>
      </c>
      <c r="S1120" s="158">
        <v>4.2000000000000003E-2</v>
      </c>
      <c r="T1120" s="159">
        <f>S1120*H1120</f>
        <v>0.82740000000000002</v>
      </c>
      <c r="AR1120" s="41" t="s">
        <v>108</v>
      </c>
      <c r="AT1120" s="41" t="s">
        <v>306</v>
      </c>
      <c r="AU1120" s="41" t="s">
        <v>86</v>
      </c>
      <c r="AY1120" s="17" t="s">
        <v>304</v>
      </c>
      <c r="BE1120" s="42">
        <f>IF(N1120="základní",J1120,0)</f>
        <v>0</v>
      </c>
      <c r="BF1120" s="42">
        <f>IF(N1120="snížená",J1120,0)</f>
        <v>0</v>
      </c>
      <c r="BG1120" s="42">
        <f>IF(N1120="zákl. přenesená",J1120,0)</f>
        <v>0</v>
      </c>
      <c r="BH1120" s="42">
        <f>IF(N1120="sníž. přenesená",J1120,0)</f>
        <v>0</v>
      </c>
      <c r="BI1120" s="42">
        <f>IF(N1120="nulová",J1120,0)</f>
        <v>0</v>
      </c>
      <c r="BJ1120" s="17" t="s">
        <v>8</v>
      </c>
      <c r="BK1120" s="42">
        <f>ROUND(I1120*H1120,0)</f>
        <v>0</v>
      </c>
      <c r="BL1120" s="17" t="s">
        <v>108</v>
      </c>
      <c r="BM1120" s="41" t="s">
        <v>1658</v>
      </c>
    </row>
    <row r="1121" spans="2:65" s="12" customFormat="1" x14ac:dyDescent="0.2">
      <c r="B1121" s="160"/>
      <c r="D1121" s="161" t="s">
        <v>327</v>
      </c>
      <c r="E1121" s="43" t="s">
        <v>1</v>
      </c>
      <c r="F1121" s="162" t="s">
        <v>1659</v>
      </c>
      <c r="H1121" s="163">
        <v>19.7</v>
      </c>
      <c r="L1121" s="160"/>
      <c r="M1121" s="164"/>
      <c r="T1121" s="165"/>
      <c r="AT1121" s="43" t="s">
        <v>327</v>
      </c>
      <c r="AU1121" s="43" t="s">
        <v>86</v>
      </c>
      <c r="AV1121" s="12" t="s">
        <v>86</v>
      </c>
      <c r="AW1121" s="12" t="s">
        <v>33</v>
      </c>
      <c r="AX1121" s="12" t="s">
        <v>8</v>
      </c>
      <c r="AY1121" s="43" t="s">
        <v>304</v>
      </c>
    </row>
    <row r="1122" spans="2:65" s="1" customFormat="1" ht="24.2" customHeight="1" x14ac:dyDescent="0.2">
      <c r="B1122" s="24"/>
      <c r="C1122" s="150" t="s">
        <v>1660</v>
      </c>
      <c r="D1122" s="150" t="s">
        <v>306</v>
      </c>
      <c r="E1122" s="151" t="s">
        <v>1661</v>
      </c>
      <c r="F1122" s="152" t="s">
        <v>1662</v>
      </c>
      <c r="G1122" s="153" t="s">
        <v>346</v>
      </c>
      <c r="H1122" s="154">
        <v>94.5</v>
      </c>
      <c r="I1122" s="40"/>
      <c r="J1122" s="155">
        <f>ROUND(I1122*H1122,0)</f>
        <v>0</v>
      </c>
      <c r="K1122" s="152" t="s">
        <v>310</v>
      </c>
      <c r="L1122" s="24"/>
      <c r="M1122" s="156" t="s">
        <v>1</v>
      </c>
      <c r="N1122" s="157" t="s">
        <v>42</v>
      </c>
      <c r="P1122" s="158">
        <f>O1122*H1122</f>
        <v>0</v>
      </c>
      <c r="Q1122" s="158">
        <v>0</v>
      </c>
      <c r="R1122" s="158">
        <f>Q1122*H1122</f>
        <v>0</v>
      </c>
      <c r="S1122" s="158">
        <v>6.5000000000000002E-2</v>
      </c>
      <c r="T1122" s="159">
        <f>S1122*H1122</f>
        <v>6.1425000000000001</v>
      </c>
      <c r="AR1122" s="41" t="s">
        <v>108</v>
      </c>
      <c r="AT1122" s="41" t="s">
        <v>306</v>
      </c>
      <c r="AU1122" s="41" t="s">
        <v>86</v>
      </c>
      <c r="AY1122" s="17" t="s">
        <v>304</v>
      </c>
      <c r="BE1122" s="42">
        <f>IF(N1122="základní",J1122,0)</f>
        <v>0</v>
      </c>
      <c r="BF1122" s="42">
        <f>IF(N1122="snížená",J1122,0)</f>
        <v>0</v>
      </c>
      <c r="BG1122" s="42">
        <f>IF(N1122="zákl. přenesená",J1122,0)</f>
        <v>0</v>
      </c>
      <c r="BH1122" s="42">
        <f>IF(N1122="sníž. přenesená",J1122,0)</f>
        <v>0</v>
      </c>
      <c r="BI1122" s="42">
        <f>IF(N1122="nulová",J1122,0)</f>
        <v>0</v>
      </c>
      <c r="BJ1122" s="17" t="s">
        <v>8</v>
      </c>
      <c r="BK1122" s="42">
        <f>ROUND(I1122*H1122,0)</f>
        <v>0</v>
      </c>
      <c r="BL1122" s="17" t="s">
        <v>108</v>
      </c>
      <c r="BM1122" s="41" t="s">
        <v>1663</v>
      </c>
    </row>
    <row r="1123" spans="2:65" s="12" customFormat="1" x14ac:dyDescent="0.2">
      <c r="B1123" s="160"/>
      <c r="D1123" s="161" t="s">
        <v>327</v>
      </c>
      <c r="E1123" s="43" t="s">
        <v>1</v>
      </c>
      <c r="F1123" s="162" t="s">
        <v>1664</v>
      </c>
      <c r="H1123" s="163">
        <v>94.5</v>
      </c>
      <c r="L1123" s="160"/>
      <c r="M1123" s="164"/>
      <c r="T1123" s="165"/>
      <c r="AT1123" s="43" t="s">
        <v>327</v>
      </c>
      <c r="AU1123" s="43" t="s">
        <v>86</v>
      </c>
      <c r="AV1123" s="12" t="s">
        <v>86</v>
      </c>
      <c r="AW1123" s="12" t="s">
        <v>33</v>
      </c>
      <c r="AX1123" s="12" t="s">
        <v>8</v>
      </c>
      <c r="AY1123" s="43" t="s">
        <v>304</v>
      </c>
    </row>
    <row r="1124" spans="2:65" s="1" customFormat="1" ht="37.9" customHeight="1" x14ac:dyDescent="0.2">
      <c r="B1124" s="24"/>
      <c r="C1124" s="150" t="s">
        <v>1665</v>
      </c>
      <c r="D1124" s="150" t="s">
        <v>306</v>
      </c>
      <c r="E1124" s="151" t="s">
        <v>1666</v>
      </c>
      <c r="F1124" s="152" t="s">
        <v>1667</v>
      </c>
      <c r="G1124" s="153" t="s">
        <v>346</v>
      </c>
      <c r="H1124" s="154">
        <v>170.76</v>
      </c>
      <c r="I1124" s="40"/>
      <c r="J1124" s="155">
        <f>ROUND(I1124*H1124,0)</f>
        <v>0</v>
      </c>
      <c r="K1124" s="152" t="s">
        <v>310</v>
      </c>
      <c r="L1124" s="24"/>
      <c r="M1124" s="156" t="s">
        <v>1</v>
      </c>
      <c r="N1124" s="157" t="s">
        <v>42</v>
      </c>
      <c r="P1124" s="158">
        <f>O1124*H1124</f>
        <v>0</v>
      </c>
      <c r="Q1124" s="158">
        <v>0</v>
      </c>
      <c r="R1124" s="158">
        <f>Q1124*H1124</f>
        <v>0</v>
      </c>
      <c r="S1124" s="158">
        <v>0</v>
      </c>
      <c r="T1124" s="159">
        <f>S1124*H1124</f>
        <v>0</v>
      </c>
      <c r="AR1124" s="41" t="s">
        <v>108</v>
      </c>
      <c r="AT1124" s="41" t="s">
        <v>306</v>
      </c>
      <c r="AU1124" s="41" t="s">
        <v>86</v>
      </c>
      <c r="AY1124" s="17" t="s">
        <v>304</v>
      </c>
      <c r="BE1124" s="42">
        <f>IF(N1124="základní",J1124,0)</f>
        <v>0</v>
      </c>
      <c r="BF1124" s="42">
        <f>IF(N1124="snížená",J1124,0)</f>
        <v>0</v>
      </c>
      <c r="BG1124" s="42">
        <f>IF(N1124="zákl. přenesená",J1124,0)</f>
        <v>0</v>
      </c>
      <c r="BH1124" s="42">
        <f>IF(N1124="sníž. přenesená",J1124,0)</f>
        <v>0</v>
      </c>
      <c r="BI1124" s="42">
        <f>IF(N1124="nulová",J1124,0)</f>
        <v>0</v>
      </c>
      <c r="BJ1124" s="17" t="s">
        <v>8</v>
      </c>
      <c r="BK1124" s="42">
        <f>ROUND(I1124*H1124,0)</f>
        <v>0</v>
      </c>
      <c r="BL1124" s="17" t="s">
        <v>108</v>
      </c>
      <c r="BM1124" s="41" t="s">
        <v>1668</v>
      </c>
    </row>
    <row r="1125" spans="2:65" s="12" customFormat="1" x14ac:dyDescent="0.2">
      <c r="B1125" s="160"/>
      <c r="D1125" s="161" t="s">
        <v>327</v>
      </c>
      <c r="E1125" s="43" t="s">
        <v>1</v>
      </c>
      <c r="F1125" s="162" t="s">
        <v>1669</v>
      </c>
      <c r="H1125" s="163">
        <v>170.76</v>
      </c>
      <c r="L1125" s="160"/>
      <c r="M1125" s="164"/>
      <c r="T1125" s="165"/>
      <c r="AT1125" s="43" t="s">
        <v>327</v>
      </c>
      <c r="AU1125" s="43" t="s">
        <v>86</v>
      </c>
      <c r="AV1125" s="12" t="s">
        <v>86</v>
      </c>
      <c r="AW1125" s="12" t="s">
        <v>33</v>
      </c>
      <c r="AX1125" s="12" t="s">
        <v>77</v>
      </c>
      <c r="AY1125" s="43" t="s">
        <v>304</v>
      </c>
    </row>
    <row r="1126" spans="2:65" s="13" customFormat="1" x14ac:dyDescent="0.2">
      <c r="B1126" s="166"/>
      <c r="D1126" s="161" t="s">
        <v>327</v>
      </c>
      <c r="E1126" s="44" t="s">
        <v>103</v>
      </c>
      <c r="F1126" s="167" t="s">
        <v>335</v>
      </c>
      <c r="H1126" s="168">
        <v>170.76</v>
      </c>
      <c r="L1126" s="166"/>
      <c r="M1126" s="169"/>
      <c r="T1126" s="170"/>
      <c r="AT1126" s="44" t="s">
        <v>327</v>
      </c>
      <c r="AU1126" s="44" t="s">
        <v>86</v>
      </c>
      <c r="AV1126" s="13" t="s">
        <v>315</v>
      </c>
      <c r="AW1126" s="13" t="s">
        <v>33</v>
      </c>
      <c r="AX1126" s="13" t="s">
        <v>8</v>
      </c>
      <c r="AY1126" s="44" t="s">
        <v>304</v>
      </c>
    </row>
    <row r="1127" spans="2:65" s="1" customFormat="1" ht="44.25" customHeight="1" x14ac:dyDescent="0.2">
      <c r="B1127" s="24"/>
      <c r="C1127" s="150" t="s">
        <v>1670</v>
      </c>
      <c r="D1127" s="150" t="s">
        <v>306</v>
      </c>
      <c r="E1127" s="151" t="s">
        <v>1671</v>
      </c>
      <c r="F1127" s="152" t="s">
        <v>1672</v>
      </c>
      <c r="G1127" s="153" t="s">
        <v>346</v>
      </c>
      <c r="H1127" s="154">
        <v>5122.8</v>
      </c>
      <c r="I1127" s="40"/>
      <c r="J1127" s="155">
        <f>ROUND(I1127*H1127,0)</f>
        <v>0</v>
      </c>
      <c r="K1127" s="152" t="s">
        <v>310</v>
      </c>
      <c r="L1127" s="24"/>
      <c r="M1127" s="156" t="s">
        <v>1</v>
      </c>
      <c r="N1127" s="157" t="s">
        <v>42</v>
      </c>
      <c r="P1127" s="158">
        <f>O1127*H1127</f>
        <v>0</v>
      </c>
      <c r="Q1127" s="158">
        <v>0</v>
      </c>
      <c r="R1127" s="158">
        <f>Q1127*H1127</f>
        <v>0</v>
      </c>
      <c r="S1127" s="158">
        <v>0</v>
      </c>
      <c r="T1127" s="159">
        <f>S1127*H1127</f>
        <v>0</v>
      </c>
      <c r="AR1127" s="41" t="s">
        <v>108</v>
      </c>
      <c r="AT1127" s="41" t="s">
        <v>306</v>
      </c>
      <c r="AU1127" s="41" t="s">
        <v>86</v>
      </c>
      <c r="AY1127" s="17" t="s">
        <v>304</v>
      </c>
      <c r="BE1127" s="42">
        <f>IF(N1127="základní",J1127,0)</f>
        <v>0</v>
      </c>
      <c r="BF1127" s="42">
        <f>IF(N1127="snížená",J1127,0)</f>
        <v>0</v>
      </c>
      <c r="BG1127" s="42">
        <f>IF(N1127="zákl. přenesená",J1127,0)</f>
        <v>0</v>
      </c>
      <c r="BH1127" s="42">
        <f>IF(N1127="sníž. přenesená",J1127,0)</f>
        <v>0</v>
      </c>
      <c r="BI1127" s="42">
        <f>IF(N1127="nulová",J1127,0)</f>
        <v>0</v>
      </c>
      <c r="BJ1127" s="17" t="s">
        <v>8</v>
      </c>
      <c r="BK1127" s="42">
        <f>ROUND(I1127*H1127,0)</f>
        <v>0</v>
      </c>
      <c r="BL1127" s="17" t="s">
        <v>108</v>
      </c>
      <c r="BM1127" s="41" t="s">
        <v>1673</v>
      </c>
    </row>
    <row r="1128" spans="2:65" s="12" customFormat="1" x14ac:dyDescent="0.2">
      <c r="B1128" s="160"/>
      <c r="D1128" s="161" t="s">
        <v>327</v>
      </c>
      <c r="E1128" s="43" t="s">
        <v>1</v>
      </c>
      <c r="F1128" s="162" t="s">
        <v>1674</v>
      </c>
      <c r="H1128" s="163">
        <v>5122.8</v>
      </c>
      <c r="L1128" s="160"/>
      <c r="M1128" s="164"/>
      <c r="T1128" s="165"/>
      <c r="AT1128" s="43" t="s">
        <v>327</v>
      </c>
      <c r="AU1128" s="43" t="s">
        <v>86</v>
      </c>
      <c r="AV1128" s="12" t="s">
        <v>86</v>
      </c>
      <c r="AW1128" s="12" t="s">
        <v>33</v>
      </c>
      <c r="AX1128" s="12" t="s">
        <v>8</v>
      </c>
      <c r="AY1128" s="43" t="s">
        <v>304</v>
      </c>
    </row>
    <row r="1129" spans="2:65" s="1" customFormat="1" ht="37.9" customHeight="1" x14ac:dyDescent="0.2">
      <c r="B1129" s="24"/>
      <c r="C1129" s="150" t="s">
        <v>1675</v>
      </c>
      <c r="D1129" s="150" t="s">
        <v>306</v>
      </c>
      <c r="E1129" s="151" t="s">
        <v>1676</v>
      </c>
      <c r="F1129" s="152" t="s">
        <v>1677</v>
      </c>
      <c r="G1129" s="153" t="s">
        <v>346</v>
      </c>
      <c r="H1129" s="154">
        <v>170.76</v>
      </c>
      <c r="I1129" s="40"/>
      <c r="J1129" s="155">
        <f>ROUND(I1129*H1129,0)</f>
        <v>0</v>
      </c>
      <c r="K1129" s="152" t="s">
        <v>310</v>
      </c>
      <c r="L1129" s="24"/>
      <c r="M1129" s="156" t="s">
        <v>1</v>
      </c>
      <c r="N1129" s="157" t="s">
        <v>42</v>
      </c>
      <c r="P1129" s="158">
        <f>O1129*H1129</f>
        <v>0</v>
      </c>
      <c r="Q1129" s="158">
        <v>0</v>
      </c>
      <c r="R1129" s="158">
        <f>Q1129*H1129</f>
        <v>0</v>
      </c>
      <c r="S1129" s="158">
        <v>0</v>
      </c>
      <c r="T1129" s="159">
        <f>S1129*H1129</f>
        <v>0</v>
      </c>
      <c r="AR1129" s="41" t="s">
        <v>108</v>
      </c>
      <c r="AT1129" s="41" t="s">
        <v>306</v>
      </c>
      <c r="AU1129" s="41" t="s">
        <v>86</v>
      </c>
      <c r="AY1129" s="17" t="s">
        <v>304</v>
      </c>
      <c r="BE1129" s="42">
        <f>IF(N1129="základní",J1129,0)</f>
        <v>0</v>
      </c>
      <c r="BF1129" s="42">
        <f>IF(N1129="snížená",J1129,0)</f>
        <v>0</v>
      </c>
      <c r="BG1129" s="42">
        <f>IF(N1129="zákl. přenesená",J1129,0)</f>
        <v>0</v>
      </c>
      <c r="BH1129" s="42">
        <f>IF(N1129="sníž. přenesená",J1129,0)</f>
        <v>0</v>
      </c>
      <c r="BI1129" s="42">
        <f>IF(N1129="nulová",J1129,0)</f>
        <v>0</v>
      </c>
      <c r="BJ1129" s="17" t="s">
        <v>8</v>
      </c>
      <c r="BK1129" s="42">
        <f>ROUND(I1129*H1129,0)</f>
        <v>0</v>
      </c>
      <c r="BL1129" s="17" t="s">
        <v>108</v>
      </c>
      <c r="BM1129" s="41" t="s">
        <v>1678</v>
      </c>
    </row>
    <row r="1130" spans="2:65" s="12" customFormat="1" x14ac:dyDescent="0.2">
      <c r="B1130" s="160"/>
      <c r="D1130" s="161" t="s">
        <v>327</v>
      </c>
      <c r="E1130" s="43" t="s">
        <v>1</v>
      </c>
      <c r="F1130" s="162" t="s">
        <v>103</v>
      </c>
      <c r="H1130" s="163">
        <v>170.76</v>
      </c>
      <c r="L1130" s="160"/>
      <c r="M1130" s="164"/>
      <c r="T1130" s="165"/>
      <c r="AT1130" s="43" t="s">
        <v>327</v>
      </c>
      <c r="AU1130" s="43" t="s">
        <v>86</v>
      </c>
      <c r="AV1130" s="12" t="s">
        <v>86</v>
      </c>
      <c r="AW1130" s="12" t="s">
        <v>33</v>
      </c>
      <c r="AX1130" s="12" t="s">
        <v>8</v>
      </c>
      <c r="AY1130" s="43" t="s">
        <v>304</v>
      </c>
    </row>
    <row r="1131" spans="2:65" s="1" customFormat="1" ht="24.2" customHeight="1" x14ac:dyDescent="0.2">
      <c r="B1131" s="24"/>
      <c r="C1131" s="176" t="s">
        <v>1679</v>
      </c>
      <c r="D1131" s="176" t="s">
        <v>431</v>
      </c>
      <c r="E1131" s="177" t="s">
        <v>1680</v>
      </c>
      <c r="F1131" s="178" t="s">
        <v>1681</v>
      </c>
      <c r="G1131" s="179" t="s">
        <v>352</v>
      </c>
      <c r="H1131" s="180">
        <v>2.9</v>
      </c>
      <c r="I1131" s="46"/>
      <c r="J1131" s="181">
        <f>ROUND(I1131*H1131,0)</f>
        <v>0</v>
      </c>
      <c r="K1131" s="178" t="s">
        <v>1</v>
      </c>
      <c r="L1131" s="182"/>
      <c r="M1131" s="183" t="s">
        <v>1</v>
      </c>
      <c r="N1131" s="184" t="s">
        <v>42</v>
      </c>
      <c r="P1131" s="158">
        <f>O1131*H1131</f>
        <v>0</v>
      </c>
      <c r="Q1131" s="158">
        <v>0.55000000000000004</v>
      </c>
      <c r="R1131" s="158">
        <f>Q1131*H1131</f>
        <v>1.595</v>
      </c>
      <c r="S1131" s="158">
        <v>0</v>
      </c>
      <c r="T1131" s="159">
        <f>S1131*H1131</f>
        <v>0</v>
      </c>
      <c r="AR1131" s="41" t="s">
        <v>339</v>
      </c>
      <c r="AT1131" s="41" t="s">
        <v>431</v>
      </c>
      <c r="AU1131" s="41" t="s">
        <v>86</v>
      </c>
      <c r="AY1131" s="17" t="s">
        <v>304</v>
      </c>
      <c r="BE1131" s="42">
        <f>IF(N1131="základní",J1131,0)</f>
        <v>0</v>
      </c>
      <c r="BF1131" s="42">
        <f>IF(N1131="snížená",J1131,0)</f>
        <v>0</v>
      </c>
      <c r="BG1131" s="42">
        <f>IF(N1131="zákl. přenesená",J1131,0)</f>
        <v>0</v>
      </c>
      <c r="BH1131" s="42">
        <f>IF(N1131="sníž. přenesená",J1131,0)</f>
        <v>0</v>
      </c>
      <c r="BI1131" s="42">
        <f>IF(N1131="nulová",J1131,0)</f>
        <v>0</v>
      </c>
      <c r="BJ1131" s="17" t="s">
        <v>8</v>
      </c>
      <c r="BK1131" s="42">
        <f>ROUND(I1131*H1131,0)</f>
        <v>0</v>
      </c>
      <c r="BL1131" s="17" t="s">
        <v>108</v>
      </c>
      <c r="BM1131" s="41" t="s">
        <v>1682</v>
      </c>
    </row>
    <row r="1132" spans="2:65" s="12" customFormat="1" x14ac:dyDescent="0.2">
      <c r="B1132" s="160"/>
      <c r="D1132" s="161" t="s">
        <v>327</v>
      </c>
      <c r="E1132" s="43" t="s">
        <v>1</v>
      </c>
      <c r="F1132" s="162" t="s">
        <v>1683</v>
      </c>
      <c r="H1132" s="163">
        <v>2.9</v>
      </c>
      <c r="L1132" s="160"/>
      <c r="M1132" s="164"/>
      <c r="T1132" s="165"/>
      <c r="AT1132" s="43" t="s">
        <v>327</v>
      </c>
      <c r="AU1132" s="43" t="s">
        <v>86</v>
      </c>
      <c r="AV1132" s="12" t="s">
        <v>86</v>
      </c>
      <c r="AW1132" s="12" t="s">
        <v>33</v>
      </c>
      <c r="AX1132" s="12" t="s">
        <v>8</v>
      </c>
      <c r="AY1132" s="43" t="s">
        <v>304</v>
      </c>
    </row>
    <row r="1133" spans="2:65" s="1" customFormat="1" ht="24.2" customHeight="1" x14ac:dyDescent="0.2">
      <c r="B1133" s="24"/>
      <c r="C1133" s="150" t="s">
        <v>1684</v>
      </c>
      <c r="D1133" s="150" t="s">
        <v>306</v>
      </c>
      <c r="E1133" s="151" t="s">
        <v>1685</v>
      </c>
      <c r="F1133" s="152" t="s">
        <v>1686</v>
      </c>
      <c r="G1133" s="153" t="s">
        <v>346</v>
      </c>
      <c r="H1133" s="154">
        <v>33.200000000000003</v>
      </c>
      <c r="I1133" s="40"/>
      <c r="J1133" s="155">
        <f>ROUND(I1133*H1133,0)</f>
        <v>0</v>
      </c>
      <c r="K1133" s="152" t="s">
        <v>310</v>
      </c>
      <c r="L1133" s="24"/>
      <c r="M1133" s="156" t="s">
        <v>1</v>
      </c>
      <c r="N1133" s="157" t="s">
        <v>42</v>
      </c>
      <c r="P1133" s="158">
        <f>O1133*H1133</f>
        <v>0</v>
      </c>
      <c r="Q1133" s="158">
        <v>1.2750000000000001E-3</v>
      </c>
      <c r="R1133" s="158">
        <f>Q1133*H1133</f>
        <v>4.2330000000000007E-2</v>
      </c>
      <c r="S1133" s="158">
        <v>2.1000000000000001E-2</v>
      </c>
      <c r="T1133" s="159">
        <f>S1133*H1133</f>
        <v>0.69720000000000015</v>
      </c>
      <c r="AR1133" s="41" t="s">
        <v>108</v>
      </c>
      <c r="AT1133" s="41" t="s">
        <v>306</v>
      </c>
      <c r="AU1133" s="41" t="s">
        <v>86</v>
      </c>
      <c r="AY1133" s="17" t="s">
        <v>304</v>
      </c>
      <c r="BE1133" s="42">
        <f>IF(N1133="základní",J1133,0)</f>
        <v>0</v>
      </c>
      <c r="BF1133" s="42">
        <f>IF(N1133="snížená",J1133,0)</f>
        <v>0</v>
      </c>
      <c r="BG1133" s="42">
        <f>IF(N1133="zákl. přenesená",J1133,0)</f>
        <v>0</v>
      </c>
      <c r="BH1133" s="42">
        <f>IF(N1133="sníž. přenesená",J1133,0)</f>
        <v>0</v>
      </c>
      <c r="BI1133" s="42">
        <f>IF(N1133="nulová",J1133,0)</f>
        <v>0</v>
      </c>
      <c r="BJ1133" s="17" t="s">
        <v>8</v>
      </c>
      <c r="BK1133" s="42">
        <f>ROUND(I1133*H1133,0)</f>
        <v>0</v>
      </c>
      <c r="BL1133" s="17" t="s">
        <v>108</v>
      </c>
      <c r="BM1133" s="41" t="s">
        <v>1687</v>
      </c>
    </row>
    <row r="1134" spans="2:65" s="12" customFormat="1" x14ac:dyDescent="0.2">
      <c r="B1134" s="160"/>
      <c r="D1134" s="161" t="s">
        <v>327</v>
      </c>
      <c r="E1134" s="43" t="s">
        <v>1</v>
      </c>
      <c r="F1134" s="162" t="s">
        <v>1688</v>
      </c>
      <c r="H1134" s="163">
        <v>33.200000000000003</v>
      </c>
      <c r="L1134" s="160"/>
      <c r="M1134" s="164"/>
      <c r="T1134" s="165"/>
      <c r="AT1134" s="43" t="s">
        <v>327</v>
      </c>
      <c r="AU1134" s="43" t="s">
        <v>86</v>
      </c>
      <c r="AV1134" s="12" t="s">
        <v>86</v>
      </c>
      <c r="AW1134" s="12" t="s">
        <v>33</v>
      </c>
      <c r="AX1134" s="12" t="s">
        <v>8</v>
      </c>
      <c r="AY1134" s="43" t="s">
        <v>304</v>
      </c>
    </row>
    <row r="1135" spans="2:65" s="1" customFormat="1" ht="37.9" customHeight="1" x14ac:dyDescent="0.2">
      <c r="B1135" s="24"/>
      <c r="C1135" s="150" t="s">
        <v>1689</v>
      </c>
      <c r="D1135" s="150" t="s">
        <v>306</v>
      </c>
      <c r="E1135" s="151" t="s">
        <v>1690</v>
      </c>
      <c r="F1135" s="152" t="s">
        <v>1691</v>
      </c>
      <c r="G1135" s="153" t="s">
        <v>325</v>
      </c>
      <c r="H1135" s="154">
        <v>548.29999999999995</v>
      </c>
      <c r="I1135" s="40"/>
      <c r="J1135" s="155">
        <f>ROUND(I1135*H1135,0)</f>
        <v>0</v>
      </c>
      <c r="K1135" s="152" t="s">
        <v>310</v>
      </c>
      <c r="L1135" s="24"/>
      <c r="M1135" s="156" t="s">
        <v>1</v>
      </c>
      <c r="N1135" s="157" t="s">
        <v>42</v>
      </c>
      <c r="P1135" s="158">
        <f>O1135*H1135</f>
        <v>0</v>
      </c>
      <c r="Q1135" s="158">
        <v>0</v>
      </c>
      <c r="R1135" s="158">
        <f>Q1135*H1135</f>
        <v>0</v>
      </c>
      <c r="S1135" s="158">
        <v>4.0000000000000001E-3</v>
      </c>
      <c r="T1135" s="159">
        <f>S1135*H1135</f>
        <v>2.1932</v>
      </c>
      <c r="AR1135" s="41" t="s">
        <v>108</v>
      </c>
      <c r="AT1135" s="41" t="s">
        <v>306</v>
      </c>
      <c r="AU1135" s="41" t="s">
        <v>86</v>
      </c>
      <c r="AY1135" s="17" t="s">
        <v>304</v>
      </c>
      <c r="BE1135" s="42">
        <f>IF(N1135="základní",J1135,0)</f>
        <v>0</v>
      </c>
      <c r="BF1135" s="42">
        <f>IF(N1135="snížená",J1135,0)</f>
        <v>0</v>
      </c>
      <c r="BG1135" s="42">
        <f>IF(N1135="zákl. přenesená",J1135,0)</f>
        <v>0</v>
      </c>
      <c r="BH1135" s="42">
        <f>IF(N1135="sníž. přenesená",J1135,0)</f>
        <v>0</v>
      </c>
      <c r="BI1135" s="42">
        <f>IF(N1135="nulová",J1135,0)</f>
        <v>0</v>
      </c>
      <c r="BJ1135" s="17" t="s">
        <v>8</v>
      </c>
      <c r="BK1135" s="42">
        <f>ROUND(I1135*H1135,0)</f>
        <v>0</v>
      </c>
      <c r="BL1135" s="17" t="s">
        <v>108</v>
      </c>
      <c r="BM1135" s="41" t="s">
        <v>1692</v>
      </c>
    </row>
    <row r="1136" spans="2:65" s="12" customFormat="1" ht="33.75" x14ac:dyDescent="0.2">
      <c r="B1136" s="160"/>
      <c r="D1136" s="161" t="s">
        <v>327</v>
      </c>
      <c r="E1136" s="43" t="s">
        <v>1</v>
      </c>
      <c r="F1136" s="162" t="s">
        <v>1693</v>
      </c>
      <c r="H1136" s="163">
        <v>548.29999999999995</v>
      </c>
      <c r="L1136" s="160"/>
      <c r="M1136" s="164"/>
      <c r="T1136" s="165"/>
      <c r="AT1136" s="43" t="s">
        <v>327</v>
      </c>
      <c r="AU1136" s="43" t="s">
        <v>86</v>
      </c>
      <c r="AV1136" s="12" t="s">
        <v>86</v>
      </c>
      <c r="AW1136" s="12" t="s">
        <v>33</v>
      </c>
      <c r="AX1136" s="12" t="s">
        <v>77</v>
      </c>
      <c r="AY1136" s="43" t="s">
        <v>304</v>
      </c>
    </row>
    <row r="1137" spans="2:65" s="13" customFormat="1" x14ac:dyDescent="0.2">
      <c r="B1137" s="166"/>
      <c r="D1137" s="161" t="s">
        <v>327</v>
      </c>
      <c r="E1137" s="44" t="s">
        <v>1</v>
      </c>
      <c r="F1137" s="167" t="s">
        <v>1694</v>
      </c>
      <c r="H1137" s="168">
        <v>548.29999999999995</v>
      </c>
      <c r="L1137" s="166"/>
      <c r="M1137" s="169"/>
      <c r="T1137" s="170"/>
      <c r="AT1137" s="44" t="s">
        <v>327</v>
      </c>
      <c r="AU1137" s="44" t="s">
        <v>86</v>
      </c>
      <c r="AV1137" s="13" t="s">
        <v>315</v>
      </c>
      <c r="AW1137" s="13" t="s">
        <v>33</v>
      </c>
      <c r="AX1137" s="13" t="s">
        <v>8</v>
      </c>
      <c r="AY1137" s="44" t="s">
        <v>304</v>
      </c>
    </row>
    <row r="1138" spans="2:65" s="1" customFormat="1" ht="37.9" customHeight="1" x14ac:dyDescent="0.2">
      <c r="B1138" s="24"/>
      <c r="C1138" s="150" t="s">
        <v>1695</v>
      </c>
      <c r="D1138" s="150" t="s">
        <v>306</v>
      </c>
      <c r="E1138" s="151" t="s">
        <v>1696</v>
      </c>
      <c r="F1138" s="152" t="s">
        <v>1697</v>
      </c>
      <c r="G1138" s="153" t="s">
        <v>325</v>
      </c>
      <c r="H1138" s="154">
        <v>910.26700000000005</v>
      </c>
      <c r="I1138" s="40"/>
      <c r="J1138" s="155">
        <f>ROUND(I1138*H1138,0)</f>
        <v>0</v>
      </c>
      <c r="K1138" s="152" t="s">
        <v>310</v>
      </c>
      <c r="L1138" s="24"/>
      <c r="M1138" s="156" t="s">
        <v>1</v>
      </c>
      <c r="N1138" s="157" t="s">
        <v>42</v>
      </c>
      <c r="P1138" s="158">
        <f>O1138*H1138</f>
        <v>0</v>
      </c>
      <c r="Q1138" s="158">
        <v>0</v>
      </c>
      <c r="R1138" s="158">
        <f>Q1138*H1138</f>
        <v>0</v>
      </c>
      <c r="S1138" s="158">
        <v>4.0000000000000001E-3</v>
      </c>
      <c r="T1138" s="159">
        <f>S1138*H1138</f>
        <v>3.6410680000000002</v>
      </c>
      <c r="AR1138" s="41" t="s">
        <v>108</v>
      </c>
      <c r="AT1138" s="41" t="s">
        <v>306</v>
      </c>
      <c r="AU1138" s="41" t="s">
        <v>86</v>
      </c>
      <c r="AY1138" s="17" t="s">
        <v>304</v>
      </c>
      <c r="BE1138" s="42">
        <f>IF(N1138="základní",J1138,0)</f>
        <v>0</v>
      </c>
      <c r="BF1138" s="42">
        <f>IF(N1138="snížená",J1138,0)</f>
        <v>0</v>
      </c>
      <c r="BG1138" s="42">
        <f>IF(N1138="zákl. přenesená",J1138,0)</f>
        <v>0</v>
      </c>
      <c r="BH1138" s="42">
        <f>IF(N1138="sníž. přenesená",J1138,0)</f>
        <v>0</v>
      </c>
      <c r="BI1138" s="42">
        <f>IF(N1138="nulová",J1138,0)</f>
        <v>0</v>
      </c>
      <c r="BJ1138" s="17" t="s">
        <v>8</v>
      </c>
      <c r="BK1138" s="42">
        <f>ROUND(I1138*H1138,0)</f>
        <v>0</v>
      </c>
      <c r="BL1138" s="17" t="s">
        <v>108</v>
      </c>
      <c r="BM1138" s="41" t="s">
        <v>1698</v>
      </c>
    </row>
    <row r="1139" spans="2:65" s="12" customFormat="1" x14ac:dyDescent="0.2">
      <c r="B1139" s="160"/>
      <c r="D1139" s="161" t="s">
        <v>327</v>
      </c>
      <c r="E1139" s="43" t="s">
        <v>1</v>
      </c>
      <c r="F1139" s="162" t="s">
        <v>1699</v>
      </c>
      <c r="H1139" s="163">
        <v>42.011000000000003</v>
      </c>
      <c r="L1139" s="160"/>
      <c r="M1139" s="164"/>
      <c r="T1139" s="165"/>
      <c r="AT1139" s="43" t="s">
        <v>327</v>
      </c>
      <c r="AU1139" s="43" t="s">
        <v>86</v>
      </c>
      <c r="AV1139" s="12" t="s">
        <v>86</v>
      </c>
      <c r="AW1139" s="12" t="s">
        <v>33</v>
      </c>
      <c r="AX1139" s="12" t="s">
        <v>77</v>
      </c>
      <c r="AY1139" s="43" t="s">
        <v>304</v>
      </c>
    </row>
    <row r="1140" spans="2:65" s="12" customFormat="1" x14ac:dyDescent="0.2">
      <c r="B1140" s="160"/>
      <c r="D1140" s="161" t="s">
        <v>327</v>
      </c>
      <c r="E1140" s="43" t="s">
        <v>1</v>
      </c>
      <c r="F1140" s="162" t="s">
        <v>1700</v>
      </c>
      <c r="H1140" s="163">
        <v>41.4</v>
      </c>
      <c r="L1140" s="160"/>
      <c r="M1140" s="164"/>
      <c r="T1140" s="165"/>
      <c r="AT1140" s="43" t="s">
        <v>327</v>
      </c>
      <c r="AU1140" s="43" t="s">
        <v>86</v>
      </c>
      <c r="AV1140" s="12" t="s">
        <v>86</v>
      </c>
      <c r="AW1140" s="12" t="s">
        <v>33</v>
      </c>
      <c r="AX1140" s="12" t="s">
        <v>77</v>
      </c>
      <c r="AY1140" s="43" t="s">
        <v>304</v>
      </c>
    </row>
    <row r="1141" spans="2:65" s="12" customFormat="1" x14ac:dyDescent="0.2">
      <c r="B1141" s="160"/>
      <c r="D1141" s="161" t="s">
        <v>327</v>
      </c>
      <c r="E1141" s="43" t="s">
        <v>1</v>
      </c>
      <c r="F1141" s="162" t="s">
        <v>1701</v>
      </c>
      <c r="H1141" s="163">
        <v>136.80000000000001</v>
      </c>
      <c r="L1141" s="160"/>
      <c r="M1141" s="164"/>
      <c r="T1141" s="165"/>
      <c r="AT1141" s="43" t="s">
        <v>327</v>
      </c>
      <c r="AU1141" s="43" t="s">
        <v>86</v>
      </c>
      <c r="AV1141" s="12" t="s">
        <v>86</v>
      </c>
      <c r="AW1141" s="12" t="s">
        <v>33</v>
      </c>
      <c r="AX1141" s="12" t="s">
        <v>77</v>
      </c>
      <c r="AY1141" s="43" t="s">
        <v>304</v>
      </c>
    </row>
    <row r="1142" spans="2:65" s="12" customFormat="1" x14ac:dyDescent="0.2">
      <c r="B1142" s="160"/>
      <c r="D1142" s="161" t="s">
        <v>327</v>
      </c>
      <c r="E1142" s="43" t="s">
        <v>1</v>
      </c>
      <c r="F1142" s="162" t="s">
        <v>1702</v>
      </c>
      <c r="H1142" s="163">
        <v>35.174999999999997</v>
      </c>
      <c r="L1142" s="160"/>
      <c r="M1142" s="164"/>
      <c r="T1142" s="165"/>
      <c r="AT1142" s="43" t="s">
        <v>327</v>
      </c>
      <c r="AU1142" s="43" t="s">
        <v>86</v>
      </c>
      <c r="AV1142" s="12" t="s">
        <v>86</v>
      </c>
      <c r="AW1142" s="12" t="s">
        <v>33</v>
      </c>
      <c r="AX1142" s="12" t="s">
        <v>77</v>
      </c>
      <c r="AY1142" s="43" t="s">
        <v>304</v>
      </c>
    </row>
    <row r="1143" spans="2:65" s="12" customFormat="1" x14ac:dyDescent="0.2">
      <c r="B1143" s="160"/>
      <c r="D1143" s="161" t="s">
        <v>327</v>
      </c>
      <c r="E1143" s="43" t="s">
        <v>1</v>
      </c>
      <c r="F1143" s="162" t="s">
        <v>1703</v>
      </c>
      <c r="H1143" s="163">
        <v>65.25</v>
      </c>
      <c r="L1143" s="160"/>
      <c r="M1143" s="164"/>
      <c r="T1143" s="165"/>
      <c r="AT1143" s="43" t="s">
        <v>327</v>
      </c>
      <c r="AU1143" s="43" t="s">
        <v>86</v>
      </c>
      <c r="AV1143" s="12" t="s">
        <v>86</v>
      </c>
      <c r="AW1143" s="12" t="s">
        <v>33</v>
      </c>
      <c r="AX1143" s="12" t="s">
        <v>77</v>
      </c>
      <c r="AY1143" s="43" t="s">
        <v>304</v>
      </c>
    </row>
    <row r="1144" spans="2:65" s="12" customFormat="1" ht="33.75" x14ac:dyDescent="0.2">
      <c r="B1144" s="160"/>
      <c r="D1144" s="161" t="s">
        <v>327</v>
      </c>
      <c r="E1144" s="43" t="s">
        <v>1</v>
      </c>
      <c r="F1144" s="162" t="s">
        <v>1704</v>
      </c>
      <c r="H1144" s="163">
        <v>511.85599999999999</v>
      </c>
      <c r="L1144" s="160"/>
      <c r="M1144" s="164"/>
      <c r="T1144" s="165"/>
      <c r="AT1144" s="43" t="s">
        <v>327</v>
      </c>
      <c r="AU1144" s="43" t="s">
        <v>86</v>
      </c>
      <c r="AV1144" s="12" t="s">
        <v>86</v>
      </c>
      <c r="AW1144" s="12" t="s">
        <v>33</v>
      </c>
      <c r="AX1144" s="12" t="s">
        <v>77</v>
      </c>
      <c r="AY1144" s="43" t="s">
        <v>304</v>
      </c>
    </row>
    <row r="1145" spans="2:65" s="12" customFormat="1" x14ac:dyDescent="0.2">
      <c r="B1145" s="160"/>
      <c r="D1145" s="161" t="s">
        <v>327</v>
      </c>
      <c r="E1145" s="43" t="s">
        <v>1</v>
      </c>
      <c r="F1145" s="162" t="s">
        <v>1705</v>
      </c>
      <c r="H1145" s="163">
        <v>13.5</v>
      </c>
      <c r="L1145" s="160"/>
      <c r="M1145" s="164"/>
      <c r="T1145" s="165"/>
      <c r="AT1145" s="43" t="s">
        <v>327</v>
      </c>
      <c r="AU1145" s="43" t="s">
        <v>86</v>
      </c>
      <c r="AV1145" s="12" t="s">
        <v>86</v>
      </c>
      <c r="AW1145" s="12" t="s">
        <v>33</v>
      </c>
      <c r="AX1145" s="12" t="s">
        <v>77</v>
      </c>
      <c r="AY1145" s="43" t="s">
        <v>304</v>
      </c>
    </row>
    <row r="1146" spans="2:65" s="12" customFormat="1" x14ac:dyDescent="0.2">
      <c r="B1146" s="160"/>
      <c r="D1146" s="161" t="s">
        <v>327</v>
      </c>
      <c r="E1146" s="43" t="s">
        <v>1</v>
      </c>
      <c r="F1146" s="162" t="s">
        <v>1706</v>
      </c>
      <c r="H1146" s="163">
        <v>64.275000000000006</v>
      </c>
      <c r="L1146" s="160"/>
      <c r="M1146" s="164"/>
      <c r="T1146" s="165"/>
      <c r="AT1146" s="43" t="s">
        <v>327</v>
      </c>
      <c r="AU1146" s="43" t="s">
        <v>86</v>
      </c>
      <c r="AV1146" s="12" t="s">
        <v>86</v>
      </c>
      <c r="AW1146" s="12" t="s">
        <v>33</v>
      </c>
      <c r="AX1146" s="12" t="s">
        <v>77</v>
      </c>
      <c r="AY1146" s="43" t="s">
        <v>304</v>
      </c>
    </row>
    <row r="1147" spans="2:65" s="13" customFormat="1" x14ac:dyDescent="0.2">
      <c r="B1147" s="166"/>
      <c r="D1147" s="161" t="s">
        <v>327</v>
      </c>
      <c r="E1147" s="44" t="s">
        <v>1</v>
      </c>
      <c r="F1147" s="167" t="s">
        <v>1707</v>
      </c>
      <c r="H1147" s="168">
        <v>910.26700000000005</v>
      </c>
      <c r="L1147" s="166"/>
      <c r="M1147" s="169"/>
      <c r="T1147" s="170"/>
      <c r="AT1147" s="44" t="s">
        <v>327</v>
      </c>
      <c r="AU1147" s="44" t="s">
        <v>86</v>
      </c>
      <c r="AV1147" s="13" t="s">
        <v>315</v>
      </c>
      <c r="AW1147" s="13" t="s">
        <v>33</v>
      </c>
      <c r="AX1147" s="13" t="s">
        <v>8</v>
      </c>
      <c r="AY1147" s="44" t="s">
        <v>304</v>
      </c>
    </row>
    <row r="1148" spans="2:65" s="1" customFormat="1" ht="37.9" customHeight="1" x14ac:dyDescent="0.2">
      <c r="B1148" s="24"/>
      <c r="C1148" s="150" t="s">
        <v>1708</v>
      </c>
      <c r="D1148" s="150" t="s">
        <v>306</v>
      </c>
      <c r="E1148" s="151" t="s">
        <v>1709</v>
      </c>
      <c r="F1148" s="152" t="s">
        <v>1710</v>
      </c>
      <c r="G1148" s="153" t="s">
        <v>325</v>
      </c>
      <c r="H1148" s="154">
        <v>701.07399999999996</v>
      </c>
      <c r="I1148" s="40"/>
      <c r="J1148" s="155">
        <f>ROUND(I1148*H1148,0)</f>
        <v>0</v>
      </c>
      <c r="K1148" s="152" t="s">
        <v>310</v>
      </c>
      <c r="L1148" s="24"/>
      <c r="M1148" s="156" t="s">
        <v>1</v>
      </c>
      <c r="N1148" s="157" t="s">
        <v>42</v>
      </c>
      <c r="P1148" s="158">
        <f>O1148*H1148</f>
        <v>0</v>
      </c>
      <c r="Q1148" s="158">
        <v>0</v>
      </c>
      <c r="R1148" s="158">
        <f>Q1148*H1148</f>
        <v>0</v>
      </c>
      <c r="S1148" s="158">
        <v>5.0000000000000001E-3</v>
      </c>
      <c r="T1148" s="159">
        <f>S1148*H1148</f>
        <v>3.5053699999999997</v>
      </c>
      <c r="AR1148" s="41" t="s">
        <v>108</v>
      </c>
      <c r="AT1148" s="41" t="s">
        <v>306</v>
      </c>
      <c r="AU1148" s="41" t="s">
        <v>86</v>
      </c>
      <c r="AY1148" s="17" t="s">
        <v>304</v>
      </c>
      <c r="BE1148" s="42">
        <f>IF(N1148="základní",J1148,0)</f>
        <v>0</v>
      </c>
      <c r="BF1148" s="42">
        <f>IF(N1148="snížená",J1148,0)</f>
        <v>0</v>
      </c>
      <c r="BG1148" s="42">
        <f>IF(N1148="zákl. přenesená",J1148,0)</f>
        <v>0</v>
      </c>
      <c r="BH1148" s="42">
        <f>IF(N1148="sníž. přenesená",J1148,0)</f>
        <v>0</v>
      </c>
      <c r="BI1148" s="42">
        <f>IF(N1148="nulová",J1148,0)</f>
        <v>0</v>
      </c>
      <c r="BJ1148" s="17" t="s">
        <v>8</v>
      </c>
      <c r="BK1148" s="42">
        <f>ROUND(I1148*H1148,0)</f>
        <v>0</v>
      </c>
      <c r="BL1148" s="17" t="s">
        <v>108</v>
      </c>
      <c r="BM1148" s="41" t="s">
        <v>1711</v>
      </c>
    </row>
    <row r="1149" spans="2:65" s="12" customFormat="1" x14ac:dyDescent="0.2">
      <c r="B1149" s="160"/>
      <c r="D1149" s="161" t="s">
        <v>327</v>
      </c>
      <c r="E1149" s="43" t="s">
        <v>1</v>
      </c>
      <c r="F1149" s="162" t="s">
        <v>1095</v>
      </c>
      <c r="H1149" s="163">
        <v>167.13300000000001</v>
      </c>
      <c r="L1149" s="160"/>
      <c r="M1149" s="164"/>
      <c r="T1149" s="165"/>
      <c r="AT1149" s="43" t="s">
        <v>327</v>
      </c>
      <c r="AU1149" s="43" t="s">
        <v>86</v>
      </c>
      <c r="AV1149" s="12" t="s">
        <v>86</v>
      </c>
      <c r="AW1149" s="12" t="s">
        <v>33</v>
      </c>
      <c r="AX1149" s="12" t="s">
        <v>77</v>
      </c>
      <c r="AY1149" s="43" t="s">
        <v>304</v>
      </c>
    </row>
    <row r="1150" spans="2:65" s="12" customFormat="1" x14ac:dyDescent="0.2">
      <c r="B1150" s="160"/>
      <c r="D1150" s="161" t="s">
        <v>327</v>
      </c>
      <c r="E1150" s="43" t="s">
        <v>1</v>
      </c>
      <c r="F1150" s="162" t="s">
        <v>1712</v>
      </c>
      <c r="H1150" s="163">
        <v>-8.1509999999999998</v>
      </c>
      <c r="L1150" s="160"/>
      <c r="M1150" s="164"/>
      <c r="T1150" s="165"/>
      <c r="AT1150" s="43" t="s">
        <v>327</v>
      </c>
      <c r="AU1150" s="43" t="s">
        <v>86</v>
      </c>
      <c r="AV1150" s="12" t="s">
        <v>86</v>
      </c>
      <c r="AW1150" s="12" t="s">
        <v>33</v>
      </c>
      <c r="AX1150" s="12" t="s">
        <v>77</v>
      </c>
      <c r="AY1150" s="43" t="s">
        <v>304</v>
      </c>
    </row>
    <row r="1151" spans="2:65" s="12" customFormat="1" x14ac:dyDescent="0.2">
      <c r="B1151" s="160"/>
      <c r="D1151" s="161" t="s">
        <v>327</v>
      </c>
      <c r="E1151" s="43" t="s">
        <v>1</v>
      </c>
      <c r="F1151" s="162" t="s">
        <v>1096</v>
      </c>
      <c r="H1151" s="163">
        <v>170.21799999999999</v>
      </c>
      <c r="L1151" s="160"/>
      <c r="M1151" s="164"/>
      <c r="T1151" s="165"/>
      <c r="AT1151" s="43" t="s">
        <v>327</v>
      </c>
      <c r="AU1151" s="43" t="s">
        <v>86</v>
      </c>
      <c r="AV1151" s="12" t="s">
        <v>86</v>
      </c>
      <c r="AW1151" s="12" t="s">
        <v>33</v>
      </c>
      <c r="AX1151" s="12" t="s">
        <v>77</v>
      </c>
      <c r="AY1151" s="43" t="s">
        <v>304</v>
      </c>
    </row>
    <row r="1152" spans="2:65" s="12" customFormat="1" x14ac:dyDescent="0.2">
      <c r="B1152" s="160"/>
      <c r="D1152" s="161" t="s">
        <v>327</v>
      </c>
      <c r="E1152" s="43" t="s">
        <v>1</v>
      </c>
      <c r="F1152" s="162" t="s">
        <v>1713</v>
      </c>
      <c r="H1152" s="163">
        <v>-5.4340000000000002</v>
      </c>
      <c r="L1152" s="160"/>
      <c r="M1152" s="164"/>
      <c r="T1152" s="165"/>
      <c r="AT1152" s="43" t="s">
        <v>327</v>
      </c>
      <c r="AU1152" s="43" t="s">
        <v>86</v>
      </c>
      <c r="AV1152" s="12" t="s">
        <v>86</v>
      </c>
      <c r="AW1152" s="12" t="s">
        <v>33</v>
      </c>
      <c r="AX1152" s="12" t="s">
        <v>77</v>
      </c>
      <c r="AY1152" s="43" t="s">
        <v>304</v>
      </c>
    </row>
    <row r="1153" spans="2:51" s="12" customFormat="1" x14ac:dyDescent="0.2">
      <c r="B1153" s="160"/>
      <c r="D1153" s="161" t="s">
        <v>327</v>
      </c>
      <c r="E1153" s="43" t="s">
        <v>1</v>
      </c>
      <c r="F1153" s="162" t="s">
        <v>1714</v>
      </c>
      <c r="H1153" s="163">
        <v>-4.0220000000000002</v>
      </c>
      <c r="L1153" s="160"/>
      <c r="M1153" s="164"/>
      <c r="T1153" s="165"/>
      <c r="AT1153" s="43" t="s">
        <v>327</v>
      </c>
      <c r="AU1153" s="43" t="s">
        <v>86</v>
      </c>
      <c r="AV1153" s="12" t="s">
        <v>86</v>
      </c>
      <c r="AW1153" s="12" t="s">
        <v>33</v>
      </c>
      <c r="AX1153" s="12" t="s">
        <v>77</v>
      </c>
      <c r="AY1153" s="43" t="s">
        <v>304</v>
      </c>
    </row>
    <row r="1154" spans="2:51" s="13" customFormat="1" x14ac:dyDescent="0.2">
      <c r="B1154" s="166"/>
      <c r="D1154" s="161" t="s">
        <v>327</v>
      </c>
      <c r="E1154" s="44" t="s">
        <v>1</v>
      </c>
      <c r="F1154" s="167" t="s">
        <v>727</v>
      </c>
      <c r="H1154" s="168">
        <v>319.74400000000003</v>
      </c>
      <c r="L1154" s="166"/>
      <c r="M1154" s="169"/>
      <c r="T1154" s="170"/>
      <c r="AT1154" s="44" t="s">
        <v>327</v>
      </c>
      <c r="AU1154" s="44" t="s">
        <v>86</v>
      </c>
      <c r="AV1154" s="13" t="s">
        <v>315</v>
      </c>
      <c r="AW1154" s="13" t="s">
        <v>33</v>
      </c>
      <c r="AX1154" s="13" t="s">
        <v>77</v>
      </c>
      <c r="AY1154" s="44" t="s">
        <v>304</v>
      </c>
    </row>
    <row r="1155" spans="2:51" s="12" customFormat="1" x14ac:dyDescent="0.2">
      <c r="B1155" s="160"/>
      <c r="D1155" s="161" t="s">
        <v>327</v>
      </c>
      <c r="E1155" s="43" t="s">
        <v>1</v>
      </c>
      <c r="F1155" s="162" t="s">
        <v>1097</v>
      </c>
      <c r="H1155" s="163">
        <v>76.841999999999999</v>
      </c>
      <c r="L1155" s="160"/>
      <c r="M1155" s="164"/>
      <c r="T1155" s="165"/>
      <c r="AT1155" s="43" t="s">
        <v>327</v>
      </c>
      <c r="AU1155" s="43" t="s">
        <v>86</v>
      </c>
      <c r="AV1155" s="12" t="s">
        <v>86</v>
      </c>
      <c r="AW1155" s="12" t="s">
        <v>33</v>
      </c>
      <c r="AX1155" s="12" t="s">
        <v>77</v>
      </c>
      <c r="AY1155" s="43" t="s">
        <v>304</v>
      </c>
    </row>
    <row r="1156" spans="2:51" s="12" customFormat="1" x14ac:dyDescent="0.2">
      <c r="B1156" s="160"/>
      <c r="D1156" s="161" t="s">
        <v>327</v>
      </c>
      <c r="E1156" s="43" t="s">
        <v>1</v>
      </c>
      <c r="F1156" s="162" t="s">
        <v>1715</v>
      </c>
      <c r="H1156" s="163">
        <v>-2.089</v>
      </c>
      <c r="L1156" s="160"/>
      <c r="M1156" s="164"/>
      <c r="T1156" s="165"/>
      <c r="AT1156" s="43" t="s">
        <v>327</v>
      </c>
      <c r="AU1156" s="43" t="s">
        <v>86</v>
      </c>
      <c r="AV1156" s="12" t="s">
        <v>86</v>
      </c>
      <c r="AW1156" s="12" t="s">
        <v>33</v>
      </c>
      <c r="AX1156" s="12" t="s">
        <v>77</v>
      </c>
      <c r="AY1156" s="43" t="s">
        <v>304</v>
      </c>
    </row>
    <row r="1157" spans="2:51" s="12" customFormat="1" x14ac:dyDescent="0.2">
      <c r="B1157" s="160"/>
      <c r="D1157" s="161" t="s">
        <v>327</v>
      </c>
      <c r="E1157" s="43" t="s">
        <v>1</v>
      </c>
      <c r="F1157" s="162" t="s">
        <v>1716</v>
      </c>
      <c r="H1157" s="163">
        <v>-2.048</v>
      </c>
      <c r="L1157" s="160"/>
      <c r="M1157" s="164"/>
      <c r="T1157" s="165"/>
      <c r="AT1157" s="43" t="s">
        <v>327</v>
      </c>
      <c r="AU1157" s="43" t="s">
        <v>86</v>
      </c>
      <c r="AV1157" s="12" t="s">
        <v>86</v>
      </c>
      <c r="AW1157" s="12" t="s">
        <v>33</v>
      </c>
      <c r="AX1157" s="12" t="s">
        <v>77</v>
      </c>
      <c r="AY1157" s="43" t="s">
        <v>304</v>
      </c>
    </row>
    <row r="1158" spans="2:51" s="13" customFormat="1" x14ac:dyDescent="0.2">
      <c r="B1158" s="166"/>
      <c r="D1158" s="161" t="s">
        <v>327</v>
      </c>
      <c r="E1158" s="44" t="s">
        <v>1</v>
      </c>
      <c r="F1158" s="167" t="s">
        <v>730</v>
      </c>
      <c r="H1158" s="168">
        <v>72.704999999999998</v>
      </c>
      <c r="L1158" s="166"/>
      <c r="M1158" s="169"/>
      <c r="T1158" s="170"/>
      <c r="AT1158" s="44" t="s">
        <v>327</v>
      </c>
      <c r="AU1158" s="44" t="s">
        <v>86</v>
      </c>
      <c r="AV1158" s="13" t="s">
        <v>315</v>
      </c>
      <c r="AW1158" s="13" t="s">
        <v>33</v>
      </c>
      <c r="AX1158" s="13" t="s">
        <v>77</v>
      </c>
      <c r="AY1158" s="44" t="s">
        <v>304</v>
      </c>
    </row>
    <row r="1159" spans="2:51" s="12" customFormat="1" x14ac:dyDescent="0.2">
      <c r="B1159" s="160"/>
      <c r="D1159" s="161" t="s">
        <v>327</v>
      </c>
      <c r="E1159" s="43" t="s">
        <v>1</v>
      </c>
      <c r="F1159" s="162" t="s">
        <v>1098</v>
      </c>
      <c r="H1159" s="163">
        <v>196.595</v>
      </c>
      <c r="L1159" s="160"/>
      <c r="M1159" s="164"/>
      <c r="T1159" s="165"/>
      <c r="AT1159" s="43" t="s">
        <v>327</v>
      </c>
      <c r="AU1159" s="43" t="s">
        <v>86</v>
      </c>
      <c r="AV1159" s="12" t="s">
        <v>86</v>
      </c>
      <c r="AW1159" s="12" t="s">
        <v>33</v>
      </c>
      <c r="AX1159" s="12" t="s">
        <v>77</v>
      </c>
      <c r="AY1159" s="43" t="s">
        <v>304</v>
      </c>
    </row>
    <row r="1160" spans="2:51" s="12" customFormat="1" x14ac:dyDescent="0.2">
      <c r="B1160" s="160"/>
      <c r="D1160" s="161" t="s">
        <v>327</v>
      </c>
      <c r="E1160" s="43" t="s">
        <v>1</v>
      </c>
      <c r="F1160" s="162" t="s">
        <v>987</v>
      </c>
      <c r="H1160" s="163">
        <v>-6.3140000000000001</v>
      </c>
      <c r="L1160" s="160"/>
      <c r="M1160" s="164"/>
      <c r="T1160" s="165"/>
      <c r="AT1160" s="43" t="s">
        <v>327</v>
      </c>
      <c r="AU1160" s="43" t="s">
        <v>86</v>
      </c>
      <c r="AV1160" s="12" t="s">
        <v>86</v>
      </c>
      <c r="AW1160" s="12" t="s">
        <v>33</v>
      </c>
      <c r="AX1160" s="12" t="s">
        <v>77</v>
      </c>
      <c r="AY1160" s="43" t="s">
        <v>304</v>
      </c>
    </row>
    <row r="1161" spans="2:51" s="12" customFormat="1" x14ac:dyDescent="0.2">
      <c r="B1161" s="160"/>
      <c r="D1161" s="161" t="s">
        <v>327</v>
      </c>
      <c r="E1161" s="43" t="s">
        <v>1</v>
      </c>
      <c r="F1161" s="162" t="s">
        <v>1717</v>
      </c>
      <c r="H1161" s="163">
        <v>-1.6</v>
      </c>
      <c r="L1161" s="160"/>
      <c r="M1161" s="164"/>
      <c r="T1161" s="165"/>
      <c r="AT1161" s="43" t="s">
        <v>327</v>
      </c>
      <c r="AU1161" s="43" t="s">
        <v>86</v>
      </c>
      <c r="AV1161" s="12" t="s">
        <v>86</v>
      </c>
      <c r="AW1161" s="12" t="s">
        <v>33</v>
      </c>
      <c r="AX1161" s="12" t="s">
        <v>77</v>
      </c>
      <c r="AY1161" s="43" t="s">
        <v>304</v>
      </c>
    </row>
    <row r="1162" spans="2:51" s="12" customFormat="1" x14ac:dyDescent="0.2">
      <c r="B1162" s="160"/>
      <c r="D1162" s="161" t="s">
        <v>327</v>
      </c>
      <c r="E1162" s="43" t="s">
        <v>1</v>
      </c>
      <c r="F1162" s="162" t="s">
        <v>989</v>
      </c>
      <c r="H1162" s="163">
        <v>-2.161</v>
      </c>
      <c r="L1162" s="160"/>
      <c r="M1162" s="164"/>
      <c r="T1162" s="165"/>
      <c r="AT1162" s="43" t="s">
        <v>327</v>
      </c>
      <c r="AU1162" s="43" t="s">
        <v>86</v>
      </c>
      <c r="AV1162" s="12" t="s">
        <v>86</v>
      </c>
      <c r="AW1162" s="12" t="s">
        <v>33</v>
      </c>
      <c r="AX1162" s="12" t="s">
        <v>77</v>
      </c>
      <c r="AY1162" s="43" t="s">
        <v>304</v>
      </c>
    </row>
    <row r="1163" spans="2:51" s="12" customFormat="1" x14ac:dyDescent="0.2">
      <c r="B1163" s="160"/>
      <c r="D1163" s="161" t="s">
        <v>327</v>
      </c>
      <c r="E1163" s="43" t="s">
        <v>1</v>
      </c>
      <c r="F1163" s="162" t="s">
        <v>990</v>
      </c>
      <c r="H1163" s="163">
        <v>-0.33600000000000002</v>
      </c>
      <c r="L1163" s="160"/>
      <c r="M1163" s="164"/>
      <c r="T1163" s="165"/>
      <c r="AT1163" s="43" t="s">
        <v>327</v>
      </c>
      <c r="AU1163" s="43" t="s">
        <v>86</v>
      </c>
      <c r="AV1163" s="12" t="s">
        <v>86</v>
      </c>
      <c r="AW1163" s="12" t="s">
        <v>33</v>
      </c>
      <c r="AX1163" s="12" t="s">
        <v>77</v>
      </c>
      <c r="AY1163" s="43" t="s">
        <v>304</v>
      </c>
    </row>
    <row r="1164" spans="2:51" s="12" customFormat="1" x14ac:dyDescent="0.2">
      <c r="B1164" s="160"/>
      <c r="D1164" s="161" t="s">
        <v>327</v>
      </c>
      <c r="E1164" s="43" t="s">
        <v>1</v>
      </c>
      <c r="F1164" s="162" t="s">
        <v>991</v>
      </c>
      <c r="H1164" s="163">
        <v>-13.5</v>
      </c>
      <c r="L1164" s="160"/>
      <c r="M1164" s="164"/>
      <c r="T1164" s="165"/>
      <c r="AT1164" s="43" t="s">
        <v>327</v>
      </c>
      <c r="AU1164" s="43" t="s">
        <v>86</v>
      </c>
      <c r="AV1164" s="12" t="s">
        <v>86</v>
      </c>
      <c r="AW1164" s="12" t="s">
        <v>33</v>
      </c>
      <c r="AX1164" s="12" t="s">
        <v>77</v>
      </c>
      <c r="AY1164" s="43" t="s">
        <v>304</v>
      </c>
    </row>
    <row r="1165" spans="2:51" s="12" customFormat="1" x14ac:dyDescent="0.2">
      <c r="B1165" s="160"/>
      <c r="D1165" s="161" t="s">
        <v>327</v>
      </c>
      <c r="E1165" s="43" t="s">
        <v>1</v>
      </c>
      <c r="F1165" s="162" t="s">
        <v>1718</v>
      </c>
      <c r="H1165" s="163">
        <v>-4.2949999999999999</v>
      </c>
      <c r="L1165" s="160"/>
      <c r="M1165" s="164"/>
      <c r="T1165" s="165"/>
      <c r="AT1165" s="43" t="s">
        <v>327</v>
      </c>
      <c r="AU1165" s="43" t="s">
        <v>86</v>
      </c>
      <c r="AV1165" s="12" t="s">
        <v>86</v>
      </c>
      <c r="AW1165" s="12" t="s">
        <v>33</v>
      </c>
      <c r="AX1165" s="12" t="s">
        <v>77</v>
      </c>
      <c r="AY1165" s="43" t="s">
        <v>304</v>
      </c>
    </row>
    <row r="1166" spans="2:51" s="12" customFormat="1" x14ac:dyDescent="0.2">
      <c r="B1166" s="160"/>
      <c r="D1166" s="161" t="s">
        <v>327</v>
      </c>
      <c r="E1166" s="43" t="s">
        <v>1</v>
      </c>
      <c r="F1166" s="162" t="s">
        <v>1100</v>
      </c>
      <c r="H1166" s="163">
        <v>167.23599999999999</v>
      </c>
      <c r="L1166" s="160"/>
      <c r="M1166" s="164"/>
      <c r="T1166" s="165"/>
      <c r="AT1166" s="43" t="s">
        <v>327</v>
      </c>
      <c r="AU1166" s="43" t="s">
        <v>86</v>
      </c>
      <c r="AV1166" s="12" t="s">
        <v>86</v>
      </c>
      <c r="AW1166" s="12" t="s">
        <v>33</v>
      </c>
      <c r="AX1166" s="12" t="s">
        <v>77</v>
      </c>
      <c r="AY1166" s="43" t="s">
        <v>304</v>
      </c>
    </row>
    <row r="1167" spans="2:51" s="12" customFormat="1" x14ac:dyDescent="0.2">
      <c r="B1167" s="160"/>
      <c r="D1167" s="161" t="s">
        <v>327</v>
      </c>
      <c r="E1167" s="43" t="s">
        <v>1</v>
      </c>
      <c r="F1167" s="162" t="s">
        <v>994</v>
      </c>
      <c r="H1167" s="163">
        <v>-27</v>
      </c>
      <c r="L1167" s="160"/>
      <c r="M1167" s="164"/>
      <c r="T1167" s="165"/>
      <c r="AT1167" s="43" t="s">
        <v>327</v>
      </c>
      <c r="AU1167" s="43" t="s">
        <v>86</v>
      </c>
      <c r="AV1167" s="12" t="s">
        <v>86</v>
      </c>
      <c r="AW1167" s="12" t="s">
        <v>33</v>
      </c>
      <c r="AX1167" s="12" t="s">
        <v>77</v>
      </c>
      <c r="AY1167" s="43" t="s">
        <v>304</v>
      </c>
    </row>
    <row r="1168" spans="2:51" s="13" customFormat="1" x14ac:dyDescent="0.2">
      <c r="B1168" s="166"/>
      <c r="D1168" s="161" t="s">
        <v>327</v>
      </c>
      <c r="E1168" s="44" t="s">
        <v>1</v>
      </c>
      <c r="F1168" s="167" t="s">
        <v>735</v>
      </c>
      <c r="H1168" s="168">
        <v>308.625</v>
      </c>
      <c r="L1168" s="166"/>
      <c r="M1168" s="169"/>
      <c r="T1168" s="170"/>
      <c r="AT1168" s="44" t="s">
        <v>327</v>
      </c>
      <c r="AU1168" s="44" t="s">
        <v>86</v>
      </c>
      <c r="AV1168" s="13" t="s">
        <v>315</v>
      </c>
      <c r="AW1168" s="13" t="s">
        <v>33</v>
      </c>
      <c r="AX1168" s="13" t="s">
        <v>77</v>
      </c>
      <c r="AY1168" s="44" t="s">
        <v>304</v>
      </c>
    </row>
    <row r="1169" spans="2:65" s="14" customFormat="1" x14ac:dyDescent="0.2">
      <c r="B1169" s="171"/>
      <c r="D1169" s="161" t="s">
        <v>327</v>
      </c>
      <c r="E1169" s="45" t="s">
        <v>1</v>
      </c>
      <c r="F1169" s="172" t="s">
        <v>1344</v>
      </c>
      <c r="H1169" s="173">
        <v>701.07399999999996</v>
      </c>
      <c r="L1169" s="171"/>
      <c r="M1169" s="174"/>
      <c r="T1169" s="175"/>
      <c r="AT1169" s="45" t="s">
        <v>327</v>
      </c>
      <c r="AU1169" s="45" t="s">
        <v>86</v>
      </c>
      <c r="AV1169" s="14" t="s">
        <v>108</v>
      </c>
      <c r="AW1169" s="14" t="s">
        <v>33</v>
      </c>
      <c r="AX1169" s="14" t="s">
        <v>8</v>
      </c>
      <c r="AY1169" s="45" t="s">
        <v>304</v>
      </c>
    </row>
    <row r="1170" spans="2:65" s="1" customFormat="1" ht="24.2" customHeight="1" x14ac:dyDescent="0.2">
      <c r="B1170" s="24"/>
      <c r="C1170" s="150" t="s">
        <v>1719</v>
      </c>
      <c r="D1170" s="150" t="s">
        <v>306</v>
      </c>
      <c r="E1170" s="151" t="s">
        <v>1720</v>
      </c>
      <c r="F1170" s="152" t="s">
        <v>1721</v>
      </c>
      <c r="G1170" s="153" t="s">
        <v>325</v>
      </c>
      <c r="H1170" s="154">
        <v>183.66900000000001</v>
      </c>
      <c r="I1170" s="40"/>
      <c r="J1170" s="155">
        <f>ROUND(I1170*H1170,0)</f>
        <v>0</v>
      </c>
      <c r="K1170" s="152" t="s">
        <v>310</v>
      </c>
      <c r="L1170" s="24"/>
      <c r="M1170" s="156" t="s">
        <v>1</v>
      </c>
      <c r="N1170" s="157" t="s">
        <v>42</v>
      </c>
      <c r="P1170" s="158">
        <f>O1170*H1170</f>
        <v>0</v>
      </c>
      <c r="Q1170" s="158">
        <v>0</v>
      </c>
      <c r="R1170" s="158">
        <f>Q1170*H1170</f>
        <v>0</v>
      </c>
      <c r="S1170" s="158">
        <v>6.8000000000000005E-2</v>
      </c>
      <c r="T1170" s="159">
        <f>S1170*H1170</f>
        <v>12.489492000000002</v>
      </c>
      <c r="AR1170" s="41" t="s">
        <v>108</v>
      </c>
      <c r="AT1170" s="41" t="s">
        <v>306</v>
      </c>
      <c r="AU1170" s="41" t="s">
        <v>86</v>
      </c>
      <c r="AY1170" s="17" t="s">
        <v>304</v>
      </c>
      <c r="BE1170" s="42">
        <f>IF(N1170="základní",J1170,0)</f>
        <v>0</v>
      </c>
      <c r="BF1170" s="42">
        <f>IF(N1170="snížená",J1170,0)</f>
        <v>0</v>
      </c>
      <c r="BG1170" s="42">
        <f>IF(N1170="zákl. přenesená",J1170,0)</f>
        <v>0</v>
      </c>
      <c r="BH1170" s="42">
        <f>IF(N1170="sníž. přenesená",J1170,0)</f>
        <v>0</v>
      </c>
      <c r="BI1170" s="42">
        <f>IF(N1170="nulová",J1170,0)</f>
        <v>0</v>
      </c>
      <c r="BJ1170" s="17" t="s">
        <v>8</v>
      </c>
      <c r="BK1170" s="42">
        <f>ROUND(I1170*H1170,0)</f>
        <v>0</v>
      </c>
      <c r="BL1170" s="17" t="s">
        <v>108</v>
      </c>
      <c r="BM1170" s="41" t="s">
        <v>1722</v>
      </c>
    </row>
    <row r="1171" spans="2:65" s="12" customFormat="1" x14ac:dyDescent="0.2">
      <c r="B1171" s="160"/>
      <c r="D1171" s="161" t="s">
        <v>327</v>
      </c>
      <c r="E1171" s="43" t="s">
        <v>1</v>
      </c>
      <c r="F1171" s="162" t="s">
        <v>1723</v>
      </c>
      <c r="H1171" s="163">
        <v>12.6</v>
      </c>
      <c r="L1171" s="160"/>
      <c r="M1171" s="164"/>
      <c r="T1171" s="165"/>
      <c r="AT1171" s="43" t="s">
        <v>327</v>
      </c>
      <c r="AU1171" s="43" t="s">
        <v>86</v>
      </c>
      <c r="AV1171" s="12" t="s">
        <v>86</v>
      </c>
      <c r="AW1171" s="12" t="s">
        <v>33</v>
      </c>
      <c r="AX1171" s="12" t="s">
        <v>77</v>
      </c>
      <c r="AY1171" s="43" t="s">
        <v>304</v>
      </c>
    </row>
    <row r="1172" spans="2:65" s="12" customFormat="1" ht="22.5" x14ac:dyDescent="0.2">
      <c r="B1172" s="160"/>
      <c r="D1172" s="161" t="s">
        <v>327</v>
      </c>
      <c r="E1172" s="43" t="s">
        <v>1</v>
      </c>
      <c r="F1172" s="162" t="s">
        <v>1724</v>
      </c>
      <c r="H1172" s="163">
        <v>25.34</v>
      </c>
      <c r="L1172" s="160"/>
      <c r="M1172" s="164"/>
      <c r="T1172" s="165"/>
      <c r="AT1172" s="43" t="s">
        <v>327</v>
      </c>
      <c r="AU1172" s="43" t="s">
        <v>86</v>
      </c>
      <c r="AV1172" s="12" t="s">
        <v>86</v>
      </c>
      <c r="AW1172" s="12" t="s">
        <v>33</v>
      </c>
      <c r="AX1172" s="12" t="s">
        <v>77</v>
      </c>
      <c r="AY1172" s="43" t="s">
        <v>304</v>
      </c>
    </row>
    <row r="1173" spans="2:65" s="12" customFormat="1" x14ac:dyDescent="0.2">
      <c r="B1173" s="160"/>
      <c r="D1173" s="161" t="s">
        <v>327</v>
      </c>
      <c r="E1173" s="43" t="s">
        <v>1</v>
      </c>
      <c r="F1173" s="162" t="s">
        <v>1725</v>
      </c>
      <c r="H1173" s="163">
        <v>104.14</v>
      </c>
      <c r="L1173" s="160"/>
      <c r="M1173" s="164"/>
      <c r="T1173" s="165"/>
      <c r="AT1173" s="43" t="s">
        <v>327</v>
      </c>
      <c r="AU1173" s="43" t="s">
        <v>86</v>
      </c>
      <c r="AV1173" s="12" t="s">
        <v>86</v>
      </c>
      <c r="AW1173" s="12" t="s">
        <v>33</v>
      </c>
      <c r="AX1173" s="12" t="s">
        <v>77</v>
      </c>
      <c r="AY1173" s="43" t="s">
        <v>304</v>
      </c>
    </row>
    <row r="1174" spans="2:65" s="12" customFormat="1" x14ac:dyDescent="0.2">
      <c r="B1174" s="160"/>
      <c r="D1174" s="161" t="s">
        <v>327</v>
      </c>
      <c r="E1174" s="43" t="s">
        <v>1</v>
      </c>
      <c r="F1174" s="162" t="s">
        <v>1726</v>
      </c>
      <c r="H1174" s="163">
        <v>25.992999999999999</v>
      </c>
      <c r="L1174" s="160"/>
      <c r="M1174" s="164"/>
      <c r="T1174" s="165"/>
      <c r="AT1174" s="43" t="s">
        <v>327</v>
      </c>
      <c r="AU1174" s="43" t="s">
        <v>86</v>
      </c>
      <c r="AV1174" s="12" t="s">
        <v>86</v>
      </c>
      <c r="AW1174" s="12" t="s">
        <v>33</v>
      </c>
      <c r="AX1174" s="12" t="s">
        <v>77</v>
      </c>
      <c r="AY1174" s="43" t="s">
        <v>304</v>
      </c>
    </row>
    <row r="1175" spans="2:65" s="12" customFormat="1" x14ac:dyDescent="0.2">
      <c r="B1175" s="160"/>
      <c r="D1175" s="161" t="s">
        <v>327</v>
      </c>
      <c r="E1175" s="43" t="s">
        <v>1</v>
      </c>
      <c r="F1175" s="162" t="s">
        <v>1727</v>
      </c>
      <c r="H1175" s="163">
        <v>15.596</v>
      </c>
      <c r="L1175" s="160"/>
      <c r="M1175" s="164"/>
      <c r="T1175" s="165"/>
      <c r="AT1175" s="43" t="s">
        <v>327</v>
      </c>
      <c r="AU1175" s="43" t="s">
        <v>86</v>
      </c>
      <c r="AV1175" s="12" t="s">
        <v>86</v>
      </c>
      <c r="AW1175" s="12" t="s">
        <v>33</v>
      </c>
      <c r="AX1175" s="12" t="s">
        <v>77</v>
      </c>
      <c r="AY1175" s="43" t="s">
        <v>304</v>
      </c>
    </row>
    <row r="1176" spans="2:65" s="13" customFormat="1" x14ac:dyDescent="0.2">
      <c r="B1176" s="166"/>
      <c r="D1176" s="161" t="s">
        <v>327</v>
      </c>
      <c r="E1176" s="44" t="s">
        <v>1</v>
      </c>
      <c r="F1176" s="167" t="s">
        <v>1728</v>
      </c>
      <c r="H1176" s="168">
        <v>183.66900000000001</v>
      </c>
      <c r="L1176" s="166"/>
      <c r="M1176" s="169"/>
      <c r="T1176" s="170"/>
      <c r="AT1176" s="44" t="s">
        <v>327</v>
      </c>
      <c r="AU1176" s="44" t="s">
        <v>86</v>
      </c>
      <c r="AV1176" s="13" t="s">
        <v>315</v>
      </c>
      <c r="AW1176" s="13" t="s">
        <v>33</v>
      </c>
      <c r="AX1176" s="13" t="s">
        <v>8</v>
      </c>
      <c r="AY1176" s="44" t="s">
        <v>304</v>
      </c>
    </row>
    <row r="1177" spans="2:65" s="1" customFormat="1" ht="24.2" customHeight="1" x14ac:dyDescent="0.2">
      <c r="B1177" s="24"/>
      <c r="C1177" s="150" t="s">
        <v>1729</v>
      </c>
      <c r="D1177" s="150" t="s">
        <v>306</v>
      </c>
      <c r="E1177" s="151" t="s">
        <v>1730</v>
      </c>
      <c r="F1177" s="152" t="s">
        <v>1731</v>
      </c>
      <c r="G1177" s="153" t="s">
        <v>325</v>
      </c>
      <c r="H1177" s="154">
        <v>142.65899999999999</v>
      </c>
      <c r="I1177" s="40"/>
      <c r="J1177" s="155">
        <f>ROUND(I1177*H1177,0)</f>
        <v>0</v>
      </c>
      <c r="K1177" s="152" t="s">
        <v>310</v>
      </c>
      <c r="L1177" s="24"/>
      <c r="M1177" s="156" t="s">
        <v>1</v>
      </c>
      <c r="N1177" s="157" t="s">
        <v>42</v>
      </c>
      <c r="P1177" s="158">
        <f>O1177*H1177</f>
        <v>0</v>
      </c>
      <c r="Q1177" s="158">
        <v>0</v>
      </c>
      <c r="R1177" s="158">
        <f>Q1177*H1177</f>
        <v>0</v>
      </c>
      <c r="S1177" s="158">
        <v>8.8999999999999996E-2</v>
      </c>
      <c r="T1177" s="159">
        <f>S1177*H1177</f>
        <v>12.696650999999999</v>
      </c>
      <c r="AR1177" s="41" t="s">
        <v>108</v>
      </c>
      <c r="AT1177" s="41" t="s">
        <v>306</v>
      </c>
      <c r="AU1177" s="41" t="s">
        <v>86</v>
      </c>
      <c r="AY1177" s="17" t="s">
        <v>304</v>
      </c>
      <c r="BE1177" s="42">
        <f>IF(N1177="základní",J1177,0)</f>
        <v>0</v>
      </c>
      <c r="BF1177" s="42">
        <f>IF(N1177="snížená",J1177,0)</f>
        <v>0</v>
      </c>
      <c r="BG1177" s="42">
        <f>IF(N1177="zákl. přenesená",J1177,0)</f>
        <v>0</v>
      </c>
      <c r="BH1177" s="42">
        <f>IF(N1177="sníž. přenesená",J1177,0)</f>
        <v>0</v>
      </c>
      <c r="BI1177" s="42">
        <f>IF(N1177="nulová",J1177,0)</f>
        <v>0</v>
      </c>
      <c r="BJ1177" s="17" t="s">
        <v>8</v>
      </c>
      <c r="BK1177" s="42">
        <f>ROUND(I1177*H1177,0)</f>
        <v>0</v>
      </c>
      <c r="BL1177" s="17" t="s">
        <v>108</v>
      </c>
      <c r="BM1177" s="41" t="s">
        <v>1732</v>
      </c>
    </row>
    <row r="1178" spans="2:65" s="12" customFormat="1" x14ac:dyDescent="0.2">
      <c r="B1178" s="160"/>
      <c r="D1178" s="161" t="s">
        <v>327</v>
      </c>
      <c r="E1178" s="43" t="s">
        <v>1</v>
      </c>
      <c r="F1178" s="162" t="s">
        <v>1733</v>
      </c>
      <c r="H1178" s="163">
        <v>148.55600000000001</v>
      </c>
      <c r="L1178" s="160"/>
      <c r="M1178" s="164"/>
      <c r="T1178" s="165"/>
      <c r="AT1178" s="43" t="s">
        <v>327</v>
      </c>
      <c r="AU1178" s="43" t="s">
        <v>86</v>
      </c>
      <c r="AV1178" s="12" t="s">
        <v>86</v>
      </c>
      <c r="AW1178" s="12" t="s">
        <v>33</v>
      </c>
      <c r="AX1178" s="12" t="s">
        <v>77</v>
      </c>
      <c r="AY1178" s="43" t="s">
        <v>304</v>
      </c>
    </row>
    <row r="1179" spans="2:65" s="12" customFormat="1" x14ac:dyDescent="0.2">
      <c r="B1179" s="160"/>
      <c r="D1179" s="161" t="s">
        <v>327</v>
      </c>
      <c r="E1179" s="43" t="s">
        <v>1</v>
      </c>
      <c r="F1179" s="162" t="s">
        <v>1734</v>
      </c>
      <c r="H1179" s="163">
        <v>-13.585000000000001</v>
      </c>
      <c r="L1179" s="160"/>
      <c r="M1179" s="164"/>
      <c r="T1179" s="165"/>
      <c r="AT1179" s="43" t="s">
        <v>327</v>
      </c>
      <c r="AU1179" s="43" t="s">
        <v>86</v>
      </c>
      <c r="AV1179" s="12" t="s">
        <v>86</v>
      </c>
      <c r="AW1179" s="12" t="s">
        <v>33</v>
      </c>
      <c r="AX1179" s="12" t="s">
        <v>77</v>
      </c>
      <c r="AY1179" s="43" t="s">
        <v>304</v>
      </c>
    </row>
    <row r="1180" spans="2:65" s="13" customFormat="1" x14ac:dyDescent="0.2">
      <c r="B1180" s="166"/>
      <c r="D1180" s="161" t="s">
        <v>327</v>
      </c>
      <c r="E1180" s="44" t="s">
        <v>1</v>
      </c>
      <c r="F1180" s="167" t="s">
        <v>727</v>
      </c>
      <c r="H1180" s="168">
        <v>134.971</v>
      </c>
      <c r="L1180" s="166"/>
      <c r="M1180" s="169"/>
      <c r="T1180" s="170"/>
      <c r="AT1180" s="44" t="s">
        <v>327</v>
      </c>
      <c r="AU1180" s="44" t="s">
        <v>86</v>
      </c>
      <c r="AV1180" s="13" t="s">
        <v>315</v>
      </c>
      <c r="AW1180" s="13" t="s">
        <v>33</v>
      </c>
      <c r="AX1180" s="13" t="s">
        <v>77</v>
      </c>
      <c r="AY1180" s="44" t="s">
        <v>304</v>
      </c>
    </row>
    <row r="1181" spans="2:65" s="12" customFormat="1" x14ac:dyDescent="0.2">
      <c r="B1181" s="160"/>
      <c r="D1181" s="161" t="s">
        <v>327</v>
      </c>
      <c r="E1181" s="43" t="s">
        <v>1</v>
      </c>
      <c r="F1181" s="162" t="s">
        <v>1735</v>
      </c>
      <c r="H1181" s="163">
        <v>7.6879999999999997</v>
      </c>
      <c r="L1181" s="160"/>
      <c r="M1181" s="164"/>
      <c r="T1181" s="165"/>
      <c r="AT1181" s="43" t="s">
        <v>327</v>
      </c>
      <c r="AU1181" s="43" t="s">
        <v>86</v>
      </c>
      <c r="AV1181" s="12" t="s">
        <v>86</v>
      </c>
      <c r="AW1181" s="12" t="s">
        <v>33</v>
      </c>
      <c r="AX1181" s="12" t="s">
        <v>77</v>
      </c>
      <c r="AY1181" s="43" t="s">
        <v>304</v>
      </c>
    </row>
    <row r="1182" spans="2:65" s="13" customFormat="1" x14ac:dyDescent="0.2">
      <c r="B1182" s="166"/>
      <c r="D1182" s="161" t="s">
        <v>327</v>
      </c>
      <c r="E1182" s="44" t="s">
        <v>1</v>
      </c>
      <c r="F1182" s="167" t="s">
        <v>730</v>
      </c>
      <c r="H1182" s="168">
        <v>7.6879999999999997</v>
      </c>
      <c r="L1182" s="166"/>
      <c r="M1182" s="169"/>
      <c r="T1182" s="170"/>
      <c r="AT1182" s="44" t="s">
        <v>327</v>
      </c>
      <c r="AU1182" s="44" t="s">
        <v>86</v>
      </c>
      <c r="AV1182" s="13" t="s">
        <v>315</v>
      </c>
      <c r="AW1182" s="13" t="s">
        <v>33</v>
      </c>
      <c r="AX1182" s="13" t="s">
        <v>77</v>
      </c>
      <c r="AY1182" s="44" t="s">
        <v>304</v>
      </c>
    </row>
    <row r="1183" spans="2:65" s="14" customFormat="1" x14ac:dyDescent="0.2">
      <c r="B1183" s="171"/>
      <c r="D1183" s="161" t="s">
        <v>327</v>
      </c>
      <c r="E1183" s="45" t="s">
        <v>1</v>
      </c>
      <c r="F1183" s="172" t="s">
        <v>1344</v>
      </c>
      <c r="H1183" s="173">
        <v>142.65899999999999</v>
      </c>
      <c r="L1183" s="171"/>
      <c r="M1183" s="174"/>
      <c r="T1183" s="175"/>
      <c r="AT1183" s="45" t="s">
        <v>327</v>
      </c>
      <c r="AU1183" s="45" t="s">
        <v>86</v>
      </c>
      <c r="AV1183" s="14" t="s">
        <v>108</v>
      </c>
      <c r="AW1183" s="14" t="s">
        <v>33</v>
      </c>
      <c r="AX1183" s="14" t="s">
        <v>8</v>
      </c>
      <c r="AY1183" s="45" t="s">
        <v>304</v>
      </c>
    </row>
    <row r="1184" spans="2:65" s="1" customFormat="1" ht="24.2" customHeight="1" x14ac:dyDescent="0.2">
      <c r="B1184" s="24"/>
      <c r="C1184" s="150" t="s">
        <v>1736</v>
      </c>
      <c r="D1184" s="150" t="s">
        <v>306</v>
      </c>
      <c r="E1184" s="151" t="s">
        <v>1737</v>
      </c>
      <c r="F1184" s="152" t="s">
        <v>1738</v>
      </c>
      <c r="G1184" s="153" t="s">
        <v>325</v>
      </c>
      <c r="H1184" s="154">
        <v>200</v>
      </c>
      <c r="I1184" s="40"/>
      <c r="J1184" s="155">
        <f>ROUND(I1184*H1184,0)</f>
        <v>0</v>
      </c>
      <c r="K1184" s="152" t="s">
        <v>310</v>
      </c>
      <c r="L1184" s="24"/>
      <c r="M1184" s="156" t="s">
        <v>1</v>
      </c>
      <c r="N1184" s="157" t="s">
        <v>42</v>
      </c>
      <c r="P1184" s="158">
        <f>O1184*H1184</f>
        <v>0</v>
      </c>
      <c r="Q1184" s="158">
        <v>0</v>
      </c>
      <c r="R1184" s="158">
        <f>Q1184*H1184</f>
        <v>0</v>
      </c>
      <c r="S1184" s="158">
        <v>0</v>
      </c>
      <c r="T1184" s="159">
        <f>S1184*H1184</f>
        <v>0</v>
      </c>
      <c r="AR1184" s="41" t="s">
        <v>108</v>
      </c>
      <c r="AT1184" s="41" t="s">
        <v>306</v>
      </c>
      <c r="AU1184" s="41" t="s">
        <v>86</v>
      </c>
      <c r="AY1184" s="17" t="s">
        <v>304</v>
      </c>
      <c r="BE1184" s="42">
        <f>IF(N1184="základní",J1184,0)</f>
        <v>0</v>
      </c>
      <c r="BF1184" s="42">
        <f>IF(N1184="snížená",J1184,0)</f>
        <v>0</v>
      </c>
      <c r="BG1184" s="42">
        <f>IF(N1184="zákl. přenesená",J1184,0)</f>
        <v>0</v>
      </c>
      <c r="BH1184" s="42">
        <f>IF(N1184="sníž. přenesená",J1184,0)</f>
        <v>0</v>
      </c>
      <c r="BI1184" s="42">
        <f>IF(N1184="nulová",J1184,0)</f>
        <v>0</v>
      </c>
      <c r="BJ1184" s="17" t="s">
        <v>8</v>
      </c>
      <c r="BK1184" s="42">
        <f>ROUND(I1184*H1184,0)</f>
        <v>0</v>
      </c>
      <c r="BL1184" s="17" t="s">
        <v>108</v>
      </c>
      <c r="BM1184" s="41" t="s">
        <v>1739</v>
      </c>
    </row>
    <row r="1185" spans="2:65" s="12" customFormat="1" ht="22.5" x14ac:dyDescent="0.2">
      <c r="B1185" s="160"/>
      <c r="D1185" s="161" t="s">
        <v>327</v>
      </c>
      <c r="E1185" s="43" t="s">
        <v>1</v>
      </c>
      <c r="F1185" s="162" t="s">
        <v>866</v>
      </c>
      <c r="H1185" s="163">
        <v>200</v>
      </c>
      <c r="L1185" s="160"/>
      <c r="M1185" s="164"/>
      <c r="T1185" s="165"/>
      <c r="AT1185" s="43" t="s">
        <v>327</v>
      </c>
      <c r="AU1185" s="43" t="s">
        <v>86</v>
      </c>
      <c r="AV1185" s="12" t="s">
        <v>86</v>
      </c>
      <c r="AW1185" s="12" t="s">
        <v>33</v>
      </c>
      <c r="AX1185" s="12" t="s">
        <v>8</v>
      </c>
      <c r="AY1185" s="43" t="s">
        <v>304</v>
      </c>
    </row>
    <row r="1186" spans="2:65" s="1" customFormat="1" ht="21.75" customHeight="1" x14ac:dyDescent="0.2">
      <c r="B1186" s="24"/>
      <c r="C1186" s="150" t="s">
        <v>1740</v>
      </c>
      <c r="D1186" s="150" t="s">
        <v>306</v>
      </c>
      <c r="E1186" s="151" t="s">
        <v>1741</v>
      </c>
      <c r="F1186" s="152" t="s">
        <v>1742</v>
      </c>
      <c r="G1186" s="153" t="s">
        <v>352</v>
      </c>
      <c r="H1186" s="154">
        <v>10</v>
      </c>
      <c r="I1186" s="40"/>
      <c r="J1186" s="155">
        <f>ROUND(I1186*H1186,0)</f>
        <v>0</v>
      </c>
      <c r="K1186" s="152" t="s">
        <v>1</v>
      </c>
      <c r="L1186" s="24"/>
      <c r="M1186" s="156" t="s">
        <v>1</v>
      </c>
      <c r="N1186" s="157" t="s">
        <v>42</v>
      </c>
      <c r="P1186" s="158">
        <f>O1186*H1186</f>
        <v>0</v>
      </c>
      <c r="Q1186" s="158">
        <v>0</v>
      </c>
      <c r="R1186" s="158">
        <f>Q1186*H1186</f>
        <v>0</v>
      </c>
      <c r="S1186" s="158">
        <v>2.25</v>
      </c>
      <c r="T1186" s="159">
        <f>S1186*H1186</f>
        <v>22.5</v>
      </c>
      <c r="AR1186" s="41" t="s">
        <v>108</v>
      </c>
      <c r="AT1186" s="41" t="s">
        <v>306</v>
      </c>
      <c r="AU1186" s="41" t="s">
        <v>86</v>
      </c>
      <c r="AY1186" s="17" t="s">
        <v>304</v>
      </c>
      <c r="BE1186" s="42">
        <f>IF(N1186="základní",J1186,0)</f>
        <v>0</v>
      </c>
      <c r="BF1186" s="42">
        <f>IF(N1186="snížená",J1186,0)</f>
        <v>0</v>
      </c>
      <c r="BG1186" s="42">
        <f>IF(N1186="zákl. přenesená",J1186,0)</f>
        <v>0</v>
      </c>
      <c r="BH1186" s="42">
        <f>IF(N1186="sníž. přenesená",J1186,0)</f>
        <v>0</v>
      </c>
      <c r="BI1186" s="42">
        <f>IF(N1186="nulová",J1186,0)</f>
        <v>0</v>
      </c>
      <c r="BJ1186" s="17" t="s">
        <v>8</v>
      </c>
      <c r="BK1186" s="42">
        <f>ROUND(I1186*H1186,0)</f>
        <v>0</v>
      </c>
      <c r="BL1186" s="17" t="s">
        <v>108</v>
      </c>
      <c r="BM1186" s="41" t="s">
        <v>1743</v>
      </c>
    </row>
    <row r="1187" spans="2:65" s="12" customFormat="1" x14ac:dyDescent="0.2">
      <c r="B1187" s="160"/>
      <c r="D1187" s="161" t="s">
        <v>327</v>
      </c>
      <c r="E1187" s="43" t="s">
        <v>1</v>
      </c>
      <c r="F1187" s="162" t="s">
        <v>742</v>
      </c>
      <c r="H1187" s="163">
        <v>10</v>
      </c>
      <c r="L1187" s="160"/>
      <c r="M1187" s="164"/>
      <c r="T1187" s="165"/>
      <c r="AT1187" s="43" t="s">
        <v>327</v>
      </c>
      <c r="AU1187" s="43" t="s">
        <v>86</v>
      </c>
      <c r="AV1187" s="12" t="s">
        <v>86</v>
      </c>
      <c r="AW1187" s="12" t="s">
        <v>33</v>
      </c>
      <c r="AX1187" s="12" t="s">
        <v>8</v>
      </c>
      <c r="AY1187" s="43" t="s">
        <v>304</v>
      </c>
    </row>
    <row r="1188" spans="2:65" s="1" customFormat="1" ht="24.2" customHeight="1" x14ac:dyDescent="0.2">
      <c r="B1188" s="24"/>
      <c r="C1188" s="150" t="s">
        <v>1744</v>
      </c>
      <c r="D1188" s="150" t="s">
        <v>306</v>
      </c>
      <c r="E1188" s="151" t="s">
        <v>1745</v>
      </c>
      <c r="F1188" s="152" t="s">
        <v>1746</v>
      </c>
      <c r="G1188" s="153" t="s">
        <v>346</v>
      </c>
      <c r="H1188" s="154">
        <v>153</v>
      </c>
      <c r="I1188" s="40"/>
      <c r="J1188" s="155">
        <f>ROUND(I1188*H1188,0)</f>
        <v>0</v>
      </c>
      <c r="K1188" s="152" t="s">
        <v>310</v>
      </c>
      <c r="L1188" s="24"/>
      <c r="M1188" s="156" t="s">
        <v>1</v>
      </c>
      <c r="N1188" s="157" t="s">
        <v>42</v>
      </c>
      <c r="P1188" s="158">
        <f>O1188*H1188</f>
        <v>0</v>
      </c>
      <c r="Q1188" s="158">
        <v>2.4096E-4</v>
      </c>
      <c r="R1188" s="158">
        <f>Q1188*H1188</f>
        <v>3.6866879999999998E-2</v>
      </c>
      <c r="S1188" s="158">
        <v>0</v>
      </c>
      <c r="T1188" s="159">
        <f>S1188*H1188</f>
        <v>0</v>
      </c>
      <c r="AR1188" s="41" t="s">
        <v>108</v>
      </c>
      <c r="AT1188" s="41" t="s">
        <v>306</v>
      </c>
      <c r="AU1188" s="41" t="s">
        <v>86</v>
      </c>
      <c r="AY1188" s="17" t="s">
        <v>304</v>
      </c>
      <c r="BE1188" s="42">
        <f>IF(N1188="základní",J1188,0)</f>
        <v>0</v>
      </c>
      <c r="BF1188" s="42">
        <f>IF(N1188="snížená",J1188,0)</f>
        <v>0</v>
      </c>
      <c r="BG1188" s="42">
        <f>IF(N1188="zákl. přenesená",J1188,0)</f>
        <v>0</v>
      </c>
      <c r="BH1188" s="42">
        <f>IF(N1188="sníž. přenesená",J1188,0)</f>
        <v>0</v>
      </c>
      <c r="BI1188" s="42">
        <f>IF(N1188="nulová",J1188,0)</f>
        <v>0</v>
      </c>
      <c r="BJ1188" s="17" t="s">
        <v>8</v>
      </c>
      <c r="BK1188" s="42">
        <f>ROUND(I1188*H1188,0)</f>
        <v>0</v>
      </c>
      <c r="BL1188" s="17" t="s">
        <v>108</v>
      </c>
      <c r="BM1188" s="41" t="s">
        <v>1747</v>
      </c>
    </row>
    <row r="1189" spans="2:65" s="12" customFormat="1" x14ac:dyDescent="0.2">
      <c r="B1189" s="160"/>
      <c r="D1189" s="161" t="s">
        <v>327</v>
      </c>
      <c r="E1189" s="43" t="s">
        <v>1</v>
      </c>
      <c r="F1189" s="162" t="s">
        <v>1748</v>
      </c>
      <c r="H1189" s="163">
        <v>153</v>
      </c>
      <c r="L1189" s="160"/>
      <c r="M1189" s="164"/>
      <c r="T1189" s="165"/>
      <c r="AT1189" s="43" t="s">
        <v>327</v>
      </c>
      <c r="AU1189" s="43" t="s">
        <v>86</v>
      </c>
      <c r="AV1189" s="12" t="s">
        <v>86</v>
      </c>
      <c r="AW1189" s="12" t="s">
        <v>33</v>
      </c>
      <c r="AX1189" s="12" t="s">
        <v>8</v>
      </c>
      <c r="AY1189" s="43" t="s">
        <v>304</v>
      </c>
    </row>
    <row r="1190" spans="2:65" s="1" customFormat="1" ht="24.2" customHeight="1" x14ac:dyDescent="0.2">
      <c r="B1190" s="24"/>
      <c r="C1190" s="150" t="s">
        <v>1749</v>
      </c>
      <c r="D1190" s="150" t="s">
        <v>306</v>
      </c>
      <c r="E1190" s="151" t="s">
        <v>1750</v>
      </c>
      <c r="F1190" s="152" t="s">
        <v>1751</v>
      </c>
      <c r="G1190" s="153" t="s">
        <v>346</v>
      </c>
      <c r="H1190" s="154">
        <v>7.05</v>
      </c>
      <c r="I1190" s="40"/>
      <c r="J1190" s="155">
        <f>ROUND(I1190*H1190,0)</f>
        <v>0</v>
      </c>
      <c r="K1190" s="152" t="s">
        <v>310</v>
      </c>
      <c r="L1190" s="24"/>
      <c r="M1190" s="156" t="s">
        <v>1</v>
      </c>
      <c r="N1190" s="157" t="s">
        <v>42</v>
      </c>
      <c r="P1190" s="158">
        <f>O1190*H1190</f>
        <v>0</v>
      </c>
      <c r="Q1190" s="158">
        <v>4.3140000000000002E-4</v>
      </c>
      <c r="R1190" s="158">
        <f>Q1190*H1190</f>
        <v>3.0413700000000003E-3</v>
      </c>
      <c r="S1190" s="158">
        <v>0</v>
      </c>
      <c r="T1190" s="159">
        <f>S1190*H1190</f>
        <v>0</v>
      </c>
      <c r="AR1190" s="41" t="s">
        <v>108</v>
      </c>
      <c r="AT1190" s="41" t="s">
        <v>306</v>
      </c>
      <c r="AU1190" s="41" t="s">
        <v>86</v>
      </c>
      <c r="AY1190" s="17" t="s">
        <v>304</v>
      </c>
      <c r="BE1190" s="42">
        <f>IF(N1190="základní",J1190,0)</f>
        <v>0</v>
      </c>
      <c r="BF1190" s="42">
        <f>IF(N1190="snížená",J1190,0)</f>
        <v>0</v>
      </c>
      <c r="BG1190" s="42">
        <f>IF(N1190="zákl. přenesená",J1190,0)</f>
        <v>0</v>
      </c>
      <c r="BH1190" s="42">
        <f>IF(N1190="sníž. přenesená",J1190,0)</f>
        <v>0</v>
      </c>
      <c r="BI1190" s="42">
        <f>IF(N1190="nulová",J1190,0)</f>
        <v>0</v>
      </c>
      <c r="BJ1190" s="17" t="s">
        <v>8</v>
      </c>
      <c r="BK1190" s="42">
        <f>ROUND(I1190*H1190,0)</f>
        <v>0</v>
      </c>
      <c r="BL1190" s="17" t="s">
        <v>108</v>
      </c>
      <c r="BM1190" s="41" t="s">
        <v>1752</v>
      </c>
    </row>
    <row r="1191" spans="2:65" s="12" customFormat="1" x14ac:dyDescent="0.2">
      <c r="B1191" s="160"/>
      <c r="D1191" s="161" t="s">
        <v>327</v>
      </c>
      <c r="E1191" s="43" t="s">
        <v>1</v>
      </c>
      <c r="F1191" s="162" t="s">
        <v>1753</v>
      </c>
      <c r="H1191" s="163">
        <v>4.5</v>
      </c>
      <c r="L1191" s="160"/>
      <c r="M1191" s="164"/>
      <c r="T1191" s="165"/>
      <c r="AT1191" s="43" t="s">
        <v>327</v>
      </c>
      <c r="AU1191" s="43" t="s">
        <v>86</v>
      </c>
      <c r="AV1191" s="12" t="s">
        <v>86</v>
      </c>
      <c r="AW1191" s="12" t="s">
        <v>33</v>
      </c>
      <c r="AX1191" s="12" t="s">
        <v>77</v>
      </c>
      <c r="AY1191" s="43" t="s">
        <v>304</v>
      </c>
    </row>
    <row r="1192" spans="2:65" s="12" customFormat="1" x14ac:dyDescent="0.2">
      <c r="B1192" s="160"/>
      <c r="D1192" s="161" t="s">
        <v>327</v>
      </c>
      <c r="E1192" s="43" t="s">
        <v>1</v>
      </c>
      <c r="F1192" s="162" t="s">
        <v>1754</v>
      </c>
      <c r="H1192" s="163">
        <v>2.5499999999999998</v>
      </c>
      <c r="L1192" s="160"/>
      <c r="M1192" s="164"/>
      <c r="T1192" s="165"/>
      <c r="AT1192" s="43" t="s">
        <v>327</v>
      </c>
      <c r="AU1192" s="43" t="s">
        <v>86</v>
      </c>
      <c r="AV1192" s="12" t="s">
        <v>86</v>
      </c>
      <c r="AW1192" s="12" t="s">
        <v>33</v>
      </c>
      <c r="AX1192" s="12" t="s">
        <v>77</v>
      </c>
      <c r="AY1192" s="43" t="s">
        <v>304</v>
      </c>
    </row>
    <row r="1193" spans="2:65" s="13" customFormat="1" x14ac:dyDescent="0.2">
      <c r="B1193" s="166"/>
      <c r="D1193" s="161" t="s">
        <v>327</v>
      </c>
      <c r="E1193" s="44" t="s">
        <v>1</v>
      </c>
      <c r="F1193" s="167" t="s">
        <v>335</v>
      </c>
      <c r="H1193" s="168">
        <v>7.05</v>
      </c>
      <c r="L1193" s="166"/>
      <c r="M1193" s="169"/>
      <c r="T1193" s="170"/>
      <c r="AT1193" s="44" t="s">
        <v>327</v>
      </c>
      <c r="AU1193" s="44" t="s">
        <v>86</v>
      </c>
      <c r="AV1193" s="13" t="s">
        <v>315</v>
      </c>
      <c r="AW1193" s="13" t="s">
        <v>33</v>
      </c>
      <c r="AX1193" s="13" t="s">
        <v>8</v>
      </c>
      <c r="AY1193" s="44" t="s">
        <v>304</v>
      </c>
    </row>
    <row r="1194" spans="2:65" s="11" customFormat="1" ht="22.9" customHeight="1" x14ac:dyDescent="0.2">
      <c r="B1194" s="142"/>
      <c r="D1194" s="37" t="s">
        <v>76</v>
      </c>
      <c r="E1194" s="148" t="s">
        <v>1755</v>
      </c>
      <c r="F1194" s="148" t="s">
        <v>1756</v>
      </c>
      <c r="J1194" s="149">
        <f>BK1194</f>
        <v>0</v>
      </c>
      <c r="L1194" s="142"/>
      <c r="M1194" s="145"/>
      <c r="P1194" s="146">
        <f>SUM(P1195:P1199)</f>
        <v>0</v>
      </c>
      <c r="R1194" s="146">
        <f>SUM(R1195:R1199)</f>
        <v>0</v>
      </c>
      <c r="T1194" s="147">
        <f>SUM(T1195:T1199)</f>
        <v>0</v>
      </c>
      <c r="AR1194" s="37" t="s">
        <v>8</v>
      </c>
      <c r="AT1194" s="38" t="s">
        <v>76</v>
      </c>
      <c r="AU1194" s="38" t="s">
        <v>8</v>
      </c>
      <c r="AY1194" s="37" t="s">
        <v>304</v>
      </c>
      <c r="BK1194" s="39">
        <f>SUM(BK1195:BK1199)</f>
        <v>0</v>
      </c>
    </row>
    <row r="1195" spans="2:65" s="1" customFormat="1" ht="33" customHeight="1" x14ac:dyDescent="0.2">
      <c r="B1195" s="24"/>
      <c r="C1195" s="150" t="s">
        <v>1757</v>
      </c>
      <c r="D1195" s="150" t="s">
        <v>306</v>
      </c>
      <c r="E1195" s="151" t="s">
        <v>1758</v>
      </c>
      <c r="F1195" s="152" t="s">
        <v>1759</v>
      </c>
      <c r="G1195" s="153" t="s">
        <v>416</v>
      </c>
      <c r="H1195" s="154">
        <v>1067.2370000000001</v>
      </c>
      <c r="I1195" s="40"/>
      <c r="J1195" s="155">
        <f>ROUND(I1195*H1195,0)</f>
        <v>0</v>
      </c>
      <c r="K1195" s="152" t="s">
        <v>310</v>
      </c>
      <c r="L1195" s="24"/>
      <c r="M1195" s="156" t="s">
        <v>1</v>
      </c>
      <c r="N1195" s="157" t="s">
        <v>42</v>
      </c>
      <c r="P1195" s="158">
        <f>O1195*H1195</f>
        <v>0</v>
      </c>
      <c r="Q1195" s="158">
        <v>0</v>
      </c>
      <c r="R1195" s="158">
        <f>Q1195*H1195</f>
        <v>0</v>
      </c>
      <c r="S1195" s="158">
        <v>0</v>
      </c>
      <c r="T1195" s="159">
        <f>S1195*H1195</f>
        <v>0</v>
      </c>
      <c r="AR1195" s="41" t="s">
        <v>108</v>
      </c>
      <c r="AT1195" s="41" t="s">
        <v>306</v>
      </c>
      <c r="AU1195" s="41" t="s">
        <v>86</v>
      </c>
      <c r="AY1195" s="17" t="s">
        <v>304</v>
      </c>
      <c r="BE1195" s="42">
        <f>IF(N1195="základní",J1195,0)</f>
        <v>0</v>
      </c>
      <c r="BF1195" s="42">
        <f>IF(N1195="snížená",J1195,0)</f>
        <v>0</v>
      </c>
      <c r="BG1195" s="42">
        <f>IF(N1195="zákl. přenesená",J1195,0)</f>
        <v>0</v>
      </c>
      <c r="BH1195" s="42">
        <f>IF(N1195="sníž. přenesená",J1195,0)</f>
        <v>0</v>
      </c>
      <c r="BI1195" s="42">
        <f>IF(N1195="nulová",J1195,0)</f>
        <v>0</v>
      </c>
      <c r="BJ1195" s="17" t="s">
        <v>8</v>
      </c>
      <c r="BK1195" s="42">
        <f>ROUND(I1195*H1195,0)</f>
        <v>0</v>
      </c>
      <c r="BL1195" s="17" t="s">
        <v>108</v>
      </c>
      <c r="BM1195" s="41" t="s">
        <v>1760</v>
      </c>
    </row>
    <row r="1196" spans="2:65" s="1" customFormat="1" ht="24.2" customHeight="1" x14ac:dyDescent="0.2">
      <c r="B1196" s="24"/>
      <c r="C1196" s="150" t="s">
        <v>1761</v>
      </c>
      <c r="D1196" s="150" t="s">
        <v>306</v>
      </c>
      <c r="E1196" s="151" t="s">
        <v>1762</v>
      </c>
      <c r="F1196" s="152" t="s">
        <v>1763</v>
      </c>
      <c r="G1196" s="153" t="s">
        <v>416</v>
      </c>
      <c r="H1196" s="154">
        <v>1067.2370000000001</v>
      </c>
      <c r="I1196" s="40"/>
      <c r="J1196" s="155">
        <f>ROUND(I1196*H1196,0)</f>
        <v>0</v>
      </c>
      <c r="K1196" s="152" t="s">
        <v>310</v>
      </c>
      <c r="L1196" s="24"/>
      <c r="M1196" s="156" t="s">
        <v>1</v>
      </c>
      <c r="N1196" s="157" t="s">
        <v>42</v>
      </c>
      <c r="P1196" s="158">
        <f>O1196*H1196</f>
        <v>0</v>
      </c>
      <c r="Q1196" s="158">
        <v>0</v>
      </c>
      <c r="R1196" s="158">
        <f>Q1196*H1196</f>
        <v>0</v>
      </c>
      <c r="S1196" s="158">
        <v>0</v>
      </c>
      <c r="T1196" s="159">
        <f>S1196*H1196</f>
        <v>0</v>
      </c>
      <c r="AR1196" s="41" t="s">
        <v>108</v>
      </c>
      <c r="AT1196" s="41" t="s">
        <v>306</v>
      </c>
      <c r="AU1196" s="41" t="s">
        <v>86</v>
      </c>
      <c r="AY1196" s="17" t="s">
        <v>304</v>
      </c>
      <c r="BE1196" s="42">
        <f>IF(N1196="základní",J1196,0)</f>
        <v>0</v>
      </c>
      <c r="BF1196" s="42">
        <f>IF(N1196="snížená",J1196,0)</f>
        <v>0</v>
      </c>
      <c r="BG1196" s="42">
        <f>IF(N1196="zákl. přenesená",J1196,0)</f>
        <v>0</v>
      </c>
      <c r="BH1196" s="42">
        <f>IF(N1196="sníž. přenesená",J1196,0)</f>
        <v>0</v>
      </c>
      <c r="BI1196" s="42">
        <f>IF(N1196="nulová",J1196,0)</f>
        <v>0</v>
      </c>
      <c r="BJ1196" s="17" t="s">
        <v>8</v>
      </c>
      <c r="BK1196" s="42">
        <f>ROUND(I1196*H1196,0)</f>
        <v>0</v>
      </c>
      <c r="BL1196" s="17" t="s">
        <v>108</v>
      </c>
      <c r="BM1196" s="41" t="s">
        <v>1764</v>
      </c>
    </row>
    <row r="1197" spans="2:65" s="1" customFormat="1" ht="24.2" customHeight="1" x14ac:dyDescent="0.2">
      <c r="B1197" s="24"/>
      <c r="C1197" s="150" t="s">
        <v>1765</v>
      </c>
      <c r="D1197" s="150" t="s">
        <v>306</v>
      </c>
      <c r="E1197" s="151" t="s">
        <v>1766</v>
      </c>
      <c r="F1197" s="152" t="s">
        <v>1767</v>
      </c>
      <c r="G1197" s="153" t="s">
        <v>416</v>
      </c>
      <c r="H1197" s="154">
        <v>32017.11</v>
      </c>
      <c r="I1197" s="40"/>
      <c r="J1197" s="155">
        <f>ROUND(I1197*H1197,0)</f>
        <v>0</v>
      </c>
      <c r="K1197" s="152" t="s">
        <v>310</v>
      </c>
      <c r="L1197" s="24"/>
      <c r="M1197" s="156" t="s">
        <v>1</v>
      </c>
      <c r="N1197" s="157" t="s">
        <v>42</v>
      </c>
      <c r="P1197" s="158">
        <f>O1197*H1197</f>
        <v>0</v>
      </c>
      <c r="Q1197" s="158">
        <v>0</v>
      </c>
      <c r="R1197" s="158">
        <f>Q1197*H1197</f>
        <v>0</v>
      </c>
      <c r="S1197" s="158">
        <v>0</v>
      </c>
      <c r="T1197" s="159">
        <f>S1197*H1197</f>
        <v>0</v>
      </c>
      <c r="AR1197" s="41" t="s">
        <v>108</v>
      </c>
      <c r="AT1197" s="41" t="s">
        <v>306</v>
      </c>
      <c r="AU1197" s="41" t="s">
        <v>86</v>
      </c>
      <c r="AY1197" s="17" t="s">
        <v>304</v>
      </c>
      <c r="BE1197" s="42">
        <f>IF(N1197="základní",J1197,0)</f>
        <v>0</v>
      </c>
      <c r="BF1197" s="42">
        <f>IF(N1197="snížená",J1197,0)</f>
        <v>0</v>
      </c>
      <c r="BG1197" s="42">
        <f>IF(N1197="zákl. přenesená",J1197,0)</f>
        <v>0</v>
      </c>
      <c r="BH1197" s="42">
        <f>IF(N1197="sníž. přenesená",J1197,0)</f>
        <v>0</v>
      </c>
      <c r="BI1197" s="42">
        <f>IF(N1197="nulová",J1197,0)</f>
        <v>0</v>
      </c>
      <c r="BJ1197" s="17" t="s">
        <v>8</v>
      </c>
      <c r="BK1197" s="42">
        <f>ROUND(I1197*H1197,0)</f>
        <v>0</v>
      </c>
      <c r="BL1197" s="17" t="s">
        <v>108</v>
      </c>
      <c r="BM1197" s="41" t="s">
        <v>1768</v>
      </c>
    </row>
    <row r="1198" spans="2:65" s="12" customFormat="1" x14ac:dyDescent="0.2">
      <c r="B1198" s="160"/>
      <c r="D1198" s="161" t="s">
        <v>327</v>
      </c>
      <c r="F1198" s="162" t="s">
        <v>1769</v>
      </c>
      <c r="H1198" s="163">
        <v>32017.11</v>
      </c>
      <c r="L1198" s="160"/>
      <c r="M1198" s="164"/>
      <c r="T1198" s="165"/>
      <c r="AT1198" s="43" t="s">
        <v>327</v>
      </c>
      <c r="AU1198" s="43" t="s">
        <v>86</v>
      </c>
      <c r="AV1198" s="12" t="s">
        <v>86</v>
      </c>
      <c r="AW1198" s="12" t="s">
        <v>3</v>
      </c>
      <c r="AX1198" s="12" t="s">
        <v>8</v>
      </c>
      <c r="AY1198" s="43" t="s">
        <v>304</v>
      </c>
    </row>
    <row r="1199" spans="2:65" s="1" customFormat="1" ht="44.25" customHeight="1" x14ac:dyDescent="0.2">
      <c r="B1199" s="24"/>
      <c r="C1199" s="150" t="s">
        <v>1770</v>
      </c>
      <c r="D1199" s="150" t="s">
        <v>306</v>
      </c>
      <c r="E1199" s="151" t="s">
        <v>1771</v>
      </c>
      <c r="F1199" s="152" t="s">
        <v>1772</v>
      </c>
      <c r="G1199" s="153" t="s">
        <v>416</v>
      </c>
      <c r="H1199" s="154">
        <v>1067.2370000000001</v>
      </c>
      <c r="I1199" s="40"/>
      <c r="J1199" s="155">
        <f>ROUND(I1199*H1199,0)</f>
        <v>0</v>
      </c>
      <c r="K1199" s="152" t="s">
        <v>310</v>
      </c>
      <c r="L1199" s="24"/>
      <c r="M1199" s="156" t="s">
        <v>1</v>
      </c>
      <c r="N1199" s="157" t="s">
        <v>42</v>
      </c>
      <c r="P1199" s="158">
        <f>O1199*H1199</f>
        <v>0</v>
      </c>
      <c r="Q1199" s="158">
        <v>0</v>
      </c>
      <c r="R1199" s="158">
        <f>Q1199*H1199</f>
        <v>0</v>
      </c>
      <c r="S1199" s="158">
        <v>0</v>
      </c>
      <c r="T1199" s="159">
        <f>S1199*H1199</f>
        <v>0</v>
      </c>
      <c r="AR1199" s="41" t="s">
        <v>108</v>
      </c>
      <c r="AT1199" s="41" t="s">
        <v>306</v>
      </c>
      <c r="AU1199" s="41" t="s">
        <v>86</v>
      </c>
      <c r="AY1199" s="17" t="s">
        <v>304</v>
      </c>
      <c r="BE1199" s="42">
        <f>IF(N1199="základní",J1199,0)</f>
        <v>0</v>
      </c>
      <c r="BF1199" s="42">
        <f>IF(N1199="snížená",J1199,0)</f>
        <v>0</v>
      </c>
      <c r="BG1199" s="42">
        <f>IF(N1199="zákl. přenesená",J1199,0)</f>
        <v>0</v>
      </c>
      <c r="BH1199" s="42">
        <f>IF(N1199="sníž. přenesená",J1199,0)</f>
        <v>0</v>
      </c>
      <c r="BI1199" s="42">
        <f>IF(N1199="nulová",J1199,0)</f>
        <v>0</v>
      </c>
      <c r="BJ1199" s="17" t="s">
        <v>8</v>
      </c>
      <c r="BK1199" s="42">
        <f>ROUND(I1199*H1199,0)</f>
        <v>0</v>
      </c>
      <c r="BL1199" s="17" t="s">
        <v>108</v>
      </c>
      <c r="BM1199" s="41" t="s">
        <v>1773</v>
      </c>
    </row>
    <row r="1200" spans="2:65" s="11" customFormat="1" ht="22.9" customHeight="1" x14ac:dyDescent="0.2">
      <c r="B1200" s="142"/>
      <c r="D1200" s="37" t="s">
        <v>76</v>
      </c>
      <c r="E1200" s="148" t="s">
        <v>1774</v>
      </c>
      <c r="F1200" s="148" t="s">
        <v>1775</v>
      </c>
      <c r="J1200" s="149">
        <f>BK1200</f>
        <v>0</v>
      </c>
      <c r="L1200" s="142"/>
      <c r="M1200" s="145"/>
      <c r="P1200" s="146">
        <f>P1201</f>
        <v>0</v>
      </c>
      <c r="R1200" s="146">
        <f>R1201</f>
        <v>0</v>
      </c>
      <c r="T1200" s="147">
        <f>T1201</f>
        <v>0</v>
      </c>
      <c r="AR1200" s="37" t="s">
        <v>8</v>
      </c>
      <c r="AT1200" s="38" t="s">
        <v>76</v>
      </c>
      <c r="AU1200" s="38" t="s">
        <v>8</v>
      </c>
      <c r="AY1200" s="37" t="s">
        <v>304</v>
      </c>
      <c r="BK1200" s="39">
        <f>BK1201</f>
        <v>0</v>
      </c>
    </row>
    <row r="1201" spans="2:65" s="1" customFormat="1" ht="24.2" customHeight="1" x14ac:dyDescent="0.2">
      <c r="B1201" s="24"/>
      <c r="C1201" s="150" t="s">
        <v>1776</v>
      </c>
      <c r="D1201" s="150" t="s">
        <v>306</v>
      </c>
      <c r="E1201" s="151" t="s">
        <v>1777</v>
      </c>
      <c r="F1201" s="152" t="s">
        <v>1778</v>
      </c>
      <c r="G1201" s="153" t="s">
        <v>416</v>
      </c>
      <c r="H1201" s="154">
        <v>1353.001</v>
      </c>
      <c r="I1201" s="40"/>
      <c r="J1201" s="155">
        <f>ROUND(I1201*H1201,0)</f>
        <v>0</v>
      </c>
      <c r="K1201" s="152" t="s">
        <v>310</v>
      </c>
      <c r="L1201" s="24"/>
      <c r="M1201" s="156" t="s">
        <v>1</v>
      </c>
      <c r="N1201" s="157" t="s">
        <v>42</v>
      </c>
      <c r="P1201" s="158">
        <f>O1201*H1201</f>
        <v>0</v>
      </c>
      <c r="Q1201" s="158">
        <v>0</v>
      </c>
      <c r="R1201" s="158">
        <f>Q1201*H1201</f>
        <v>0</v>
      </c>
      <c r="S1201" s="158">
        <v>0</v>
      </c>
      <c r="T1201" s="159">
        <f>S1201*H1201</f>
        <v>0</v>
      </c>
      <c r="AR1201" s="41" t="s">
        <v>108</v>
      </c>
      <c r="AT1201" s="41" t="s">
        <v>306</v>
      </c>
      <c r="AU1201" s="41" t="s">
        <v>86</v>
      </c>
      <c r="AY1201" s="17" t="s">
        <v>304</v>
      </c>
      <c r="BE1201" s="42">
        <f>IF(N1201="základní",J1201,0)</f>
        <v>0</v>
      </c>
      <c r="BF1201" s="42">
        <f>IF(N1201="snížená",J1201,0)</f>
        <v>0</v>
      </c>
      <c r="BG1201" s="42">
        <f>IF(N1201="zákl. přenesená",J1201,0)</f>
        <v>0</v>
      </c>
      <c r="BH1201" s="42">
        <f>IF(N1201="sníž. přenesená",J1201,0)</f>
        <v>0</v>
      </c>
      <c r="BI1201" s="42">
        <f>IF(N1201="nulová",J1201,0)</f>
        <v>0</v>
      </c>
      <c r="BJ1201" s="17" t="s">
        <v>8</v>
      </c>
      <c r="BK1201" s="42">
        <f>ROUND(I1201*H1201,0)</f>
        <v>0</v>
      </c>
      <c r="BL1201" s="17" t="s">
        <v>108</v>
      </c>
      <c r="BM1201" s="41" t="s">
        <v>1779</v>
      </c>
    </row>
    <row r="1202" spans="2:65" s="11" customFormat="1" ht="25.9" customHeight="1" x14ac:dyDescent="0.2">
      <c r="B1202" s="142"/>
      <c r="D1202" s="37" t="s">
        <v>76</v>
      </c>
      <c r="E1202" s="143" t="s">
        <v>1780</v>
      </c>
      <c r="F1202" s="143" t="s">
        <v>1781</v>
      </c>
      <c r="J1202" s="144">
        <f>BK1202</f>
        <v>0</v>
      </c>
      <c r="L1202" s="142"/>
      <c r="M1202" s="145"/>
      <c r="P1202" s="146">
        <f>P1203+P1270+P1320+P1324+P1333+P1443+P1463+P1485+P1495+P1527+P1598+P1620+P1656+P1679</f>
        <v>0</v>
      </c>
      <c r="R1202" s="146">
        <f>R1203+R1270+R1320+R1324+R1333+R1443+R1463+R1485+R1495+R1527+R1598+R1620+R1656+R1679</f>
        <v>90.733138091217</v>
      </c>
      <c r="T1202" s="147">
        <f>T1203+T1270+T1320+T1324+T1333+T1443+T1463+T1485+T1495+T1527+T1598+T1620+T1656+T1679</f>
        <v>1.5868360000000001</v>
      </c>
      <c r="AR1202" s="37" t="s">
        <v>86</v>
      </c>
      <c r="AT1202" s="38" t="s">
        <v>76</v>
      </c>
      <c r="AU1202" s="38" t="s">
        <v>77</v>
      </c>
      <c r="AY1202" s="37" t="s">
        <v>304</v>
      </c>
      <c r="BK1202" s="39">
        <f>BK1203+BK1270+BK1320+BK1324+BK1333+BK1443+BK1463+BK1485+BK1495+BK1527+BK1598+BK1620+BK1656+BK1679</f>
        <v>0</v>
      </c>
    </row>
    <row r="1203" spans="2:65" s="11" customFormat="1" ht="22.9" customHeight="1" x14ac:dyDescent="0.2">
      <c r="B1203" s="142"/>
      <c r="D1203" s="37" t="s">
        <v>76</v>
      </c>
      <c r="E1203" s="148" t="s">
        <v>1782</v>
      </c>
      <c r="F1203" s="148" t="s">
        <v>1783</v>
      </c>
      <c r="J1203" s="149">
        <f>BK1203</f>
        <v>0</v>
      </c>
      <c r="L1203" s="142"/>
      <c r="M1203" s="145"/>
      <c r="P1203" s="146">
        <f>SUM(P1204:P1269)</f>
        <v>0</v>
      </c>
      <c r="R1203" s="146">
        <f>SUM(R1204:R1269)</f>
        <v>5.204634314999999</v>
      </c>
      <c r="T1203" s="147">
        <f>SUM(T1204:T1269)</f>
        <v>0</v>
      </c>
      <c r="AR1203" s="37" t="s">
        <v>86</v>
      </c>
      <c r="AT1203" s="38" t="s">
        <v>76</v>
      </c>
      <c r="AU1203" s="38" t="s">
        <v>8</v>
      </c>
      <c r="AY1203" s="37" t="s">
        <v>304</v>
      </c>
      <c r="BK1203" s="39">
        <f>SUM(BK1204:BK1269)</f>
        <v>0</v>
      </c>
    </row>
    <row r="1204" spans="2:65" s="1" customFormat="1" ht="24.2" customHeight="1" x14ac:dyDescent="0.2">
      <c r="B1204" s="24"/>
      <c r="C1204" s="150" t="s">
        <v>1784</v>
      </c>
      <c r="D1204" s="150" t="s">
        <v>306</v>
      </c>
      <c r="E1204" s="151" t="s">
        <v>1785</v>
      </c>
      <c r="F1204" s="152" t="s">
        <v>1786</v>
      </c>
      <c r="G1204" s="153" t="s">
        <v>325</v>
      </c>
      <c r="H1204" s="154">
        <v>327.10000000000002</v>
      </c>
      <c r="I1204" s="40"/>
      <c r="J1204" s="155">
        <f>ROUND(I1204*H1204,0)</f>
        <v>0</v>
      </c>
      <c r="K1204" s="152" t="s">
        <v>310</v>
      </c>
      <c r="L1204" s="24"/>
      <c r="M1204" s="156" t="s">
        <v>1</v>
      </c>
      <c r="N1204" s="157" t="s">
        <v>42</v>
      </c>
      <c r="P1204" s="158">
        <f>O1204*H1204</f>
        <v>0</v>
      </c>
      <c r="Q1204" s="158">
        <v>0</v>
      </c>
      <c r="R1204" s="158">
        <f>Q1204*H1204</f>
        <v>0</v>
      </c>
      <c r="S1204" s="158">
        <v>0</v>
      </c>
      <c r="T1204" s="159">
        <f>S1204*H1204</f>
        <v>0</v>
      </c>
      <c r="AR1204" s="41" t="s">
        <v>394</v>
      </c>
      <c r="AT1204" s="41" t="s">
        <v>306</v>
      </c>
      <c r="AU1204" s="41" t="s">
        <v>86</v>
      </c>
      <c r="AY1204" s="17" t="s">
        <v>304</v>
      </c>
      <c r="BE1204" s="42">
        <f>IF(N1204="základní",J1204,0)</f>
        <v>0</v>
      </c>
      <c r="BF1204" s="42">
        <f>IF(N1204="snížená",J1204,0)</f>
        <v>0</v>
      </c>
      <c r="BG1204" s="42">
        <f>IF(N1204="zákl. přenesená",J1204,0)</f>
        <v>0</v>
      </c>
      <c r="BH1204" s="42">
        <f>IF(N1204="sníž. přenesená",J1204,0)</f>
        <v>0</v>
      </c>
      <c r="BI1204" s="42">
        <f>IF(N1204="nulová",J1204,0)</f>
        <v>0</v>
      </c>
      <c r="BJ1204" s="17" t="s">
        <v>8</v>
      </c>
      <c r="BK1204" s="42">
        <f>ROUND(I1204*H1204,0)</f>
        <v>0</v>
      </c>
      <c r="BL1204" s="17" t="s">
        <v>394</v>
      </c>
      <c r="BM1204" s="41" t="s">
        <v>1787</v>
      </c>
    </row>
    <row r="1205" spans="2:65" s="12" customFormat="1" x14ac:dyDescent="0.2">
      <c r="B1205" s="160"/>
      <c r="D1205" s="161" t="s">
        <v>327</v>
      </c>
      <c r="E1205" s="43" t="s">
        <v>1</v>
      </c>
      <c r="F1205" s="162" t="s">
        <v>207</v>
      </c>
      <c r="H1205" s="163">
        <v>327.10000000000002</v>
      </c>
      <c r="L1205" s="160"/>
      <c r="M1205" s="164"/>
      <c r="T1205" s="165"/>
      <c r="AT1205" s="43" t="s">
        <v>327</v>
      </c>
      <c r="AU1205" s="43" t="s">
        <v>86</v>
      </c>
      <c r="AV1205" s="12" t="s">
        <v>86</v>
      </c>
      <c r="AW1205" s="12" t="s">
        <v>33</v>
      </c>
      <c r="AX1205" s="12" t="s">
        <v>8</v>
      </c>
      <c r="AY1205" s="43" t="s">
        <v>304</v>
      </c>
    </row>
    <row r="1206" spans="2:65" s="1" customFormat="1" ht="16.5" customHeight="1" x14ac:dyDescent="0.2">
      <c r="B1206" s="24"/>
      <c r="C1206" s="176" t="s">
        <v>1788</v>
      </c>
      <c r="D1206" s="176" t="s">
        <v>431</v>
      </c>
      <c r="E1206" s="177" t="s">
        <v>1789</v>
      </c>
      <c r="F1206" s="178" t="s">
        <v>1790</v>
      </c>
      <c r="G1206" s="179" t="s">
        <v>416</v>
      </c>
      <c r="H1206" s="180">
        <v>0.114</v>
      </c>
      <c r="I1206" s="46"/>
      <c r="J1206" s="181">
        <f>ROUND(I1206*H1206,0)</f>
        <v>0</v>
      </c>
      <c r="K1206" s="178" t="s">
        <v>310</v>
      </c>
      <c r="L1206" s="182"/>
      <c r="M1206" s="183" t="s">
        <v>1</v>
      </c>
      <c r="N1206" s="184" t="s">
        <v>42</v>
      </c>
      <c r="P1206" s="158">
        <f>O1206*H1206</f>
        <v>0</v>
      </c>
      <c r="Q1206" s="158">
        <v>1</v>
      </c>
      <c r="R1206" s="158">
        <f>Q1206*H1206</f>
        <v>0.114</v>
      </c>
      <c r="S1206" s="158">
        <v>0</v>
      </c>
      <c r="T1206" s="159">
        <f>S1206*H1206</f>
        <v>0</v>
      </c>
      <c r="AR1206" s="41" t="s">
        <v>476</v>
      </c>
      <c r="AT1206" s="41" t="s">
        <v>431</v>
      </c>
      <c r="AU1206" s="41" t="s">
        <v>86</v>
      </c>
      <c r="AY1206" s="17" t="s">
        <v>304</v>
      </c>
      <c r="BE1206" s="42">
        <f>IF(N1206="základní",J1206,0)</f>
        <v>0</v>
      </c>
      <c r="BF1206" s="42">
        <f>IF(N1206="snížená",J1206,0)</f>
        <v>0</v>
      </c>
      <c r="BG1206" s="42">
        <f>IF(N1206="zákl. přenesená",J1206,0)</f>
        <v>0</v>
      </c>
      <c r="BH1206" s="42">
        <f>IF(N1206="sníž. přenesená",J1206,0)</f>
        <v>0</v>
      </c>
      <c r="BI1206" s="42">
        <f>IF(N1206="nulová",J1206,0)</f>
        <v>0</v>
      </c>
      <c r="BJ1206" s="17" t="s">
        <v>8</v>
      </c>
      <c r="BK1206" s="42">
        <f>ROUND(I1206*H1206,0)</f>
        <v>0</v>
      </c>
      <c r="BL1206" s="17" t="s">
        <v>394</v>
      </c>
      <c r="BM1206" s="41" t="s">
        <v>1791</v>
      </c>
    </row>
    <row r="1207" spans="2:65" s="12" customFormat="1" x14ac:dyDescent="0.2">
      <c r="B1207" s="160"/>
      <c r="D1207" s="161" t="s">
        <v>327</v>
      </c>
      <c r="E1207" s="43" t="s">
        <v>1</v>
      </c>
      <c r="F1207" s="162" t="s">
        <v>1792</v>
      </c>
      <c r="H1207" s="163">
        <v>0.114</v>
      </c>
      <c r="L1207" s="160"/>
      <c r="M1207" s="164"/>
      <c r="T1207" s="165"/>
      <c r="AT1207" s="43" t="s">
        <v>327</v>
      </c>
      <c r="AU1207" s="43" t="s">
        <v>86</v>
      </c>
      <c r="AV1207" s="12" t="s">
        <v>86</v>
      </c>
      <c r="AW1207" s="12" t="s">
        <v>33</v>
      </c>
      <c r="AX1207" s="12" t="s">
        <v>8</v>
      </c>
      <c r="AY1207" s="43" t="s">
        <v>304</v>
      </c>
    </row>
    <row r="1208" spans="2:65" s="1" customFormat="1" ht="24.2" customHeight="1" x14ac:dyDescent="0.2">
      <c r="B1208" s="24"/>
      <c r="C1208" s="150" t="s">
        <v>1793</v>
      </c>
      <c r="D1208" s="150" t="s">
        <v>306</v>
      </c>
      <c r="E1208" s="151" t="s">
        <v>1794</v>
      </c>
      <c r="F1208" s="152" t="s">
        <v>1795</v>
      </c>
      <c r="G1208" s="153" t="s">
        <v>325</v>
      </c>
      <c r="H1208" s="154">
        <v>327.10000000000002</v>
      </c>
      <c r="I1208" s="40"/>
      <c r="J1208" s="155">
        <f>ROUND(I1208*H1208,0)</f>
        <v>0</v>
      </c>
      <c r="K1208" s="152" t="s">
        <v>310</v>
      </c>
      <c r="L1208" s="24"/>
      <c r="M1208" s="156" t="s">
        <v>1</v>
      </c>
      <c r="N1208" s="157" t="s">
        <v>42</v>
      </c>
      <c r="P1208" s="158">
        <f>O1208*H1208</f>
        <v>0</v>
      </c>
      <c r="Q1208" s="158">
        <v>3.9825E-4</v>
      </c>
      <c r="R1208" s="158">
        <f>Q1208*H1208</f>
        <v>0.130267575</v>
      </c>
      <c r="S1208" s="158">
        <v>0</v>
      </c>
      <c r="T1208" s="159">
        <f>S1208*H1208</f>
        <v>0</v>
      </c>
      <c r="AR1208" s="41" t="s">
        <v>394</v>
      </c>
      <c r="AT1208" s="41" t="s">
        <v>306</v>
      </c>
      <c r="AU1208" s="41" t="s">
        <v>86</v>
      </c>
      <c r="AY1208" s="17" t="s">
        <v>304</v>
      </c>
      <c r="BE1208" s="42">
        <f>IF(N1208="základní",J1208,0)</f>
        <v>0</v>
      </c>
      <c r="BF1208" s="42">
        <f>IF(N1208="snížená",J1208,0)</f>
        <v>0</v>
      </c>
      <c r="BG1208" s="42">
        <f>IF(N1208="zákl. přenesená",J1208,0)</f>
        <v>0</v>
      </c>
      <c r="BH1208" s="42">
        <f>IF(N1208="sníž. přenesená",J1208,0)</f>
        <v>0</v>
      </c>
      <c r="BI1208" s="42">
        <f>IF(N1208="nulová",J1208,0)</f>
        <v>0</v>
      </c>
      <c r="BJ1208" s="17" t="s">
        <v>8</v>
      </c>
      <c r="BK1208" s="42">
        <f>ROUND(I1208*H1208,0)</f>
        <v>0</v>
      </c>
      <c r="BL1208" s="17" t="s">
        <v>394</v>
      </c>
      <c r="BM1208" s="41" t="s">
        <v>1796</v>
      </c>
    </row>
    <row r="1209" spans="2:65" s="12" customFormat="1" x14ac:dyDescent="0.2">
      <c r="B1209" s="160"/>
      <c r="D1209" s="161" t="s">
        <v>327</v>
      </c>
      <c r="E1209" s="43" t="s">
        <v>1</v>
      </c>
      <c r="F1209" s="162" t="s">
        <v>207</v>
      </c>
      <c r="H1209" s="163">
        <v>327.10000000000002</v>
      </c>
      <c r="L1209" s="160"/>
      <c r="M1209" s="164"/>
      <c r="T1209" s="165"/>
      <c r="AT1209" s="43" t="s">
        <v>327</v>
      </c>
      <c r="AU1209" s="43" t="s">
        <v>86</v>
      </c>
      <c r="AV1209" s="12" t="s">
        <v>86</v>
      </c>
      <c r="AW1209" s="12" t="s">
        <v>33</v>
      </c>
      <c r="AX1209" s="12" t="s">
        <v>8</v>
      </c>
      <c r="AY1209" s="43" t="s">
        <v>304</v>
      </c>
    </row>
    <row r="1210" spans="2:65" s="1" customFormat="1" ht="49.15" customHeight="1" x14ac:dyDescent="0.2">
      <c r="B1210" s="24"/>
      <c r="C1210" s="176" t="s">
        <v>1797</v>
      </c>
      <c r="D1210" s="176" t="s">
        <v>431</v>
      </c>
      <c r="E1210" s="177" t="s">
        <v>1798</v>
      </c>
      <c r="F1210" s="178" t="s">
        <v>1799</v>
      </c>
      <c r="G1210" s="179" t="s">
        <v>325</v>
      </c>
      <c r="H1210" s="180">
        <v>392.52</v>
      </c>
      <c r="I1210" s="46"/>
      <c r="J1210" s="181">
        <f>ROUND(I1210*H1210,0)</f>
        <v>0</v>
      </c>
      <c r="K1210" s="178" t="s">
        <v>310</v>
      </c>
      <c r="L1210" s="182"/>
      <c r="M1210" s="183" t="s">
        <v>1</v>
      </c>
      <c r="N1210" s="184" t="s">
        <v>42</v>
      </c>
      <c r="P1210" s="158">
        <f>O1210*H1210</f>
        <v>0</v>
      </c>
      <c r="Q1210" s="158">
        <v>5.4000000000000003E-3</v>
      </c>
      <c r="R1210" s="158">
        <f>Q1210*H1210</f>
        <v>2.1196079999999999</v>
      </c>
      <c r="S1210" s="158">
        <v>0</v>
      </c>
      <c r="T1210" s="159">
        <f>S1210*H1210</f>
        <v>0</v>
      </c>
      <c r="AR1210" s="41" t="s">
        <v>476</v>
      </c>
      <c r="AT1210" s="41" t="s">
        <v>431</v>
      </c>
      <c r="AU1210" s="41" t="s">
        <v>86</v>
      </c>
      <c r="AY1210" s="17" t="s">
        <v>304</v>
      </c>
      <c r="BE1210" s="42">
        <f>IF(N1210="základní",J1210,0)</f>
        <v>0</v>
      </c>
      <c r="BF1210" s="42">
        <f>IF(N1210="snížená",J1210,0)</f>
        <v>0</v>
      </c>
      <c r="BG1210" s="42">
        <f>IF(N1210="zákl. přenesená",J1210,0)</f>
        <v>0</v>
      </c>
      <c r="BH1210" s="42">
        <f>IF(N1210="sníž. přenesená",J1210,0)</f>
        <v>0</v>
      </c>
      <c r="BI1210" s="42">
        <f>IF(N1210="nulová",J1210,0)</f>
        <v>0</v>
      </c>
      <c r="BJ1210" s="17" t="s">
        <v>8</v>
      </c>
      <c r="BK1210" s="42">
        <f>ROUND(I1210*H1210,0)</f>
        <v>0</v>
      </c>
      <c r="BL1210" s="17" t="s">
        <v>394</v>
      </c>
      <c r="BM1210" s="41" t="s">
        <v>1800</v>
      </c>
    </row>
    <row r="1211" spans="2:65" s="12" customFormat="1" x14ac:dyDescent="0.2">
      <c r="B1211" s="160"/>
      <c r="D1211" s="161" t="s">
        <v>327</v>
      </c>
      <c r="E1211" s="43" t="s">
        <v>1</v>
      </c>
      <c r="F1211" s="162" t="s">
        <v>1801</v>
      </c>
      <c r="H1211" s="163">
        <v>392.52</v>
      </c>
      <c r="L1211" s="160"/>
      <c r="M1211" s="164"/>
      <c r="T1211" s="165"/>
      <c r="AT1211" s="43" t="s">
        <v>327</v>
      </c>
      <c r="AU1211" s="43" t="s">
        <v>86</v>
      </c>
      <c r="AV1211" s="12" t="s">
        <v>86</v>
      </c>
      <c r="AW1211" s="12" t="s">
        <v>33</v>
      </c>
      <c r="AX1211" s="12" t="s">
        <v>8</v>
      </c>
      <c r="AY1211" s="43" t="s">
        <v>304</v>
      </c>
    </row>
    <row r="1212" spans="2:65" s="1" customFormat="1" ht="24.2" customHeight="1" x14ac:dyDescent="0.2">
      <c r="B1212" s="24"/>
      <c r="C1212" s="150" t="s">
        <v>1802</v>
      </c>
      <c r="D1212" s="150" t="s">
        <v>306</v>
      </c>
      <c r="E1212" s="151" t="s">
        <v>1803</v>
      </c>
      <c r="F1212" s="152" t="s">
        <v>1804</v>
      </c>
      <c r="G1212" s="153" t="s">
        <v>325</v>
      </c>
      <c r="H1212" s="154">
        <v>59.771999999999998</v>
      </c>
      <c r="I1212" s="40"/>
      <c r="J1212" s="155">
        <f>ROUND(I1212*H1212,0)</f>
        <v>0</v>
      </c>
      <c r="K1212" s="152" t="s">
        <v>310</v>
      </c>
      <c r="L1212" s="24"/>
      <c r="M1212" s="156" t="s">
        <v>1</v>
      </c>
      <c r="N1212" s="157" t="s">
        <v>42</v>
      </c>
      <c r="P1212" s="158">
        <f>O1212*H1212</f>
        <v>0</v>
      </c>
      <c r="Q1212" s="158">
        <v>3.9500000000000001E-4</v>
      </c>
      <c r="R1212" s="158">
        <f>Q1212*H1212</f>
        <v>2.3609939999999999E-2</v>
      </c>
      <c r="S1212" s="158">
        <v>0</v>
      </c>
      <c r="T1212" s="159">
        <f>S1212*H1212</f>
        <v>0</v>
      </c>
      <c r="AR1212" s="41" t="s">
        <v>394</v>
      </c>
      <c r="AT1212" s="41" t="s">
        <v>306</v>
      </c>
      <c r="AU1212" s="41" t="s">
        <v>86</v>
      </c>
      <c r="AY1212" s="17" t="s">
        <v>304</v>
      </c>
      <c r="BE1212" s="42">
        <f>IF(N1212="základní",J1212,0)</f>
        <v>0</v>
      </c>
      <c r="BF1212" s="42">
        <f>IF(N1212="snížená",J1212,0)</f>
        <v>0</v>
      </c>
      <c r="BG1212" s="42">
        <f>IF(N1212="zákl. přenesená",J1212,0)</f>
        <v>0</v>
      </c>
      <c r="BH1212" s="42">
        <f>IF(N1212="sníž. přenesená",J1212,0)</f>
        <v>0</v>
      </c>
      <c r="BI1212" s="42">
        <f>IF(N1212="nulová",J1212,0)</f>
        <v>0</v>
      </c>
      <c r="BJ1212" s="17" t="s">
        <v>8</v>
      </c>
      <c r="BK1212" s="42">
        <f>ROUND(I1212*H1212,0)</f>
        <v>0</v>
      </c>
      <c r="BL1212" s="17" t="s">
        <v>394</v>
      </c>
      <c r="BM1212" s="41" t="s">
        <v>1805</v>
      </c>
    </row>
    <row r="1213" spans="2:65" s="12" customFormat="1" x14ac:dyDescent="0.2">
      <c r="B1213" s="160"/>
      <c r="D1213" s="161" t="s">
        <v>327</v>
      </c>
      <c r="E1213" s="43" t="s">
        <v>1</v>
      </c>
      <c r="F1213" s="162" t="s">
        <v>139</v>
      </c>
      <c r="H1213" s="163">
        <v>59.771999999999998</v>
      </c>
      <c r="L1213" s="160"/>
      <c r="M1213" s="164"/>
      <c r="T1213" s="165"/>
      <c r="AT1213" s="43" t="s">
        <v>327</v>
      </c>
      <c r="AU1213" s="43" t="s">
        <v>86</v>
      </c>
      <c r="AV1213" s="12" t="s">
        <v>86</v>
      </c>
      <c r="AW1213" s="12" t="s">
        <v>33</v>
      </c>
      <c r="AX1213" s="12" t="s">
        <v>8</v>
      </c>
      <c r="AY1213" s="43" t="s">
        <v>304</v>
      </c>
    </row>
    <row r="1214" spans="2:65" s="1" customFormat="1" ht="24.2" customHeight="1" x14ac:dyDescent="0.2">
      <c r="B1214" s="24"/>
      <c r="C1214" s="150" t="s">
        <v>1806</v>
      </c>
      <c r="D1214" s="150" t="s">
        <v>306</v>
      </c>
      <c r="E1214" s="151" t="s">
        <v>1807</v>
      </c>
      <c r="F1214" s="152" t="s">
        <v>1808</v>
      </c>
      <c r="G1214" s="153" t="s">
        <v>346</v>
      </c>
      <c r="H1214" s="154">
        <v>149.43</v>
      </c>
      <c r="I1214" s="40"/>
      <c r="J1214" s="155">
        <f>ROUND(I1214*H1214,0)</f>
        <v>0</v>
      </c>
      <c r="K1214" s="152" t="s">
        <v>310</v>
      </c>
      <c r="L1214" s="24"/>
      <c r="M1214" s="156" t="s">
        <v>1</v>
      </c>
      <c r="N1214" s="157" t="s">
        <v>42</v>
      </c>
      <c r="P1214" s="158">
        <f>O1214*H1214</f>
        <v>0</v>
      </c>
      <c r="Q1214" s="158">
        <v>1.6000000000000001E-4</v>
      </c>
      <c r="R1214" s="158">
        <f>Q1214*H1214</f>
        <v>2.3908800000000004E-2</v>
      </c>
      <c r="S1214" s="158">
        <v>0</v>
      </c>
      <c r="T1214" s="159">
        <f>S1214*H1214</f>
        <v>0</v>
      </c>
      <c r="AR1214" s="41" t="s">
        <v>394</v>
      </c>
      <c r="AT1214" s="41" t="s">
        <v>306</v>
      </c>
      <c r="AU1214" s="41" t="s">
        <v>86</v>
      </c>
      <c r="AY1214" s="17" t="s">
        <v>304</v>
      </c>
      <c r="BE1214" s="42">
        <f>IF(N1214="základní",J1214,0)</f>
        <v>0</v>
      </c>
      <c r="BF1214" s="42">
        <f>IF(N1214="snížená",J1214,0)</f>
        <v>0</v>
      </c>
      <c r="BG1214" s="42">
        <f>IF(N1214="zákl. přenesená",J1214,0)</f>
        <v>0</v>
      </c>
      <c r="BH1214" s="42">
        <f>IF(N1214="sníž. přenesená",J1214,0)</f>
        <v>0</v>
      </c>
      <c r="BI1214" s="42">
        <f>IF(N1214="nulová",J1214,0)</f>
        <v>0</v>
      </c>
      <c r="BJ1214" s="17" t="s">
        <v>8</v>
      </c>
      <c r="BK1214" s="42">
        <f>ROUND(I1214*H1214,0)</f>
        <v>0</v>
      </c>
      <c r="BL1214" s="17" t="s">
        <v>394</v>
      </c>
      <c r="BM1214" s="41" t="s">
        <v>1809</v>
      </c>
    </row>
    <row r="1215" spans="2:65" s="12" customFormat="1" x14ac:dyDescent="0.2">
      <c r="B1215" s="160"/>
      <c r="D1215" s="161" t="s">
        <v>327</v>
      </c>
      <c r="E1215" s="43" t="s">
        <v>1</v>
      </c>
      <c r="F1215" s="162" t="s">
        <v>1810</v>
      </c>
      <c r="H1215" s="163">
        <v>40.784999999999997</v>
      </c>
      <c r="L1215" s="160"/>
      <c r="M1215" s="164"/>
      <c r="T1215" s="165"/>
      <c r="AT1215" s="43" t="s">
        <v>327</v>
      </c>
      <c r="AU1215" s="43" t="s">
        <v>86</v>
      </c>
      <c r="AV1215" s="12" t="s">
        <v>86</v>
      </c>
      <c r="AW1215" s="12" t="s">
        <v>33</v>
      </c>
      <c r="AX1215" s="12" t="s">
        <v>77</v>
      </c>
      <c r="AY1215" s="43" t="s">
        <v>304</v>
      </c>
    </row>
    <row r="1216" spans="2:65" s="12" customFormat="1" ht="22.5" x14ac:dyDescent="0.2">
      <c r="B1216" s="160"/>
      <c r="D1216" s="161" t="s">
        <v>327</v>
      </c>
      <c r="E1216" s="43" t="s">
        <v>1</v>
      </c>
      <c r="F1216" s="162" t="s">
        <v>1811</v>
      </c>
      <c r="H1216" s="163">
        <v>26.675000000000001</v>
      </c>
      <c r="L1216" s="160"/>
      <c r="M1216" s="164"/>
      <c r="T1216" s="165"/>
      <c r="AT1216" s="43" t="s">
        <v>327</v>
      </c>
      <c r="AU1216" s="43" t="s">
        <v>86</v>
      </c>
      <c r="AV1216" s="12" t="s">
        <v>86</v>
      </c>
      <c r="AW1216" s="12" t="s">
        <v>33</v>
      </c>
      <c r="AX1216" s="12" t="s">
        <v>77</v>
      </c>
      <c r="AY1216" s="43" t="s">
        <v>304</v>
      </c>
    </row>
    <row r="1217" spans="2:65" s="13" customFormat="1" x14ac:dyDescent="0.2">
      <c r="B1217" s="166"/>
      <c r="D1217" s="161" t="s">
        <v>327</v>
      </c>
      <c r="E1217" s="44" t="s">
        <v>1</v>
      </c>
      <c r="F1217" s="167" t="s">
        <v>727</v>
      </c>
      <c r="H1217" s="168">
        <v>67.459999999999994</v>
      </c>
      <c r="L1217" s="166"/>
      <c r="M1217" s="169"/>
      <c r="T1217" s="170"/>
      <c r="AT1217" s="44" t="s">
        <v>327</v>
      </c>
      <c r="AU1217" s="44" t="s">
        <v>86</v>
      </c>
      <c r="AV1217" s="13" t="s">
        <v>315</v>
      </c>
      <c r="AW1217" s="13" t="s">
        <v>33</v>
      </c>
      <c r="AX1217" s="13" t="s">
        <v>77</v>
      </c>
      <c r="AY1217" s="44" t="s">
        <v>304</v>
      </c>
    </row>
    <row r="1218" spans="2:65" s="12" customFormat="1" x14ac:dyDescent="0.2">
      <c r="B1218" s="160"/>
      <c r="D1218" s="161" t="s">
        <v>327</v>
      </c>
      <c r="E1218" s="43" t="s">
        <v>1</v>
      </c>
      <c r="F1218" s="162" t="s">
        <v>1812</v>
      </c>
      <c r="H1218" s="163">
        <v>10.37</v>
      </c>
      <c r="L1218" s="160"/>
      <c r="M1218" s="164"/>
      <c r="T1218" s="165"/>
      <c r="AT1218" s="43" t="s">
        <v>327</v>
      </c>
      <c r="AU1218" s="43" t="s">
        <v>86</v>
      </c>
      <c r="AV1218" s="12" t="s">
        <v>86</v>
      </c>
      <c r="AW1218" s="12" t="s">
        <v>33</v>
      </c>
      <c r="AX1218" s="12" t="s">
        <v>77</v>
      </c>
      <c r="AY1218" s="43" t="s">
        <v>304</v>
      </c>
    </row>
    <row r="1219" spans="2:65" s="13" customFormat="1" x14ac:dyDescent="0.2">
      <c r="B1219" s="166"/>
      <c r="D1219" s="161" t="s">
        <v>327</v>
      </c>
      <c r="E1219" s="44" t="s">
        <v>1</v>
      </c>
      <c r="F1219" s="167" t="s">
        <v>730</v>
      </c>
      <c r="H1219" s="168">
        <v>10.37</v>
      </c>
      <c r="L1219" s="166"/>
      <c r="M1219" s="169"/>
      <c r="T1219" s="170"/>
      <c r="AT1219" s="44" t="s">
        <v>327</v>
      </c>
      <c r="AU1219" s="44" t="s">
        <v>86</v>
      </c>
      <c r="AV1219" s="13" t="s">
        <v>315</v>
      </c>
      <c r="AW1219" s="13" t="s">
        <v>33</v>
      </c>
      <c r="AX1219" s="13" t="s">
        <v>77</v>
      </c>
      <c r="AY1219" s="44" t="s">
        <v>304</v>
      </c>
    </row>
    <row r="1220" spans="2:65" s="12" customFormat="1" ht="22.5" x14ac:dyDescent="0.2">
      <c r="B1220" s="160"/>
      <c r="D1220" s="161" t="s">
        <v>327</v>
      </c>
      <c r="E1220" s="43" t="s">
        <v>1</v>
      </c>
      <c r="F1220" s="162" t="s">
        <v>1813</v>
      </c>
      <c r="H1220" s="163">
        <v>30.79</v>
      </c>
      <c r="L1220" s="160"/>
      <c r="M1220" s="164"/>
      <c r="T1220" s="165"/>
      <c r="AT1220" s="43" t="s">
        <v>327</v>
      </c>
      <c r="AU1220" s="43" t="s">
        <v>86</v>
      </c>
      <c r="AV1220" s="12" t="s">
        <v>86</v>
      </c>
      <c r="AW1220" s="12" t="s">
        <v>33</v>
      </c>
      <c r="AX1220" s="12" t="s">
        <v>77</v>
      </c>
      <c r="AY1220" s="43" t="s">
        <v>304</v>
      </c>
    </row>
    <row r="1221" spans="2:65" s="12" customFormat="1" ht="22.5" x14ac:dyDescent="0.2">
      <c r="B1221" s="160"/>
      <c r="D1221" s="161" t="s">
        <v>327</v>
      </c>
      <c r="E1221" s="43" t="s">
        <v>1</v>
      </c>
      <c r="F1221" s="162" t="s">
        <v>1814</v>
      </c>
      <c r="H1221" s="163">
        <v>40.81</v>
      </c>
      <c r="L1221" s="160"/>
      <c r="M1221" s="164"/>
      <c r="T1221" s="165"/>
      <c r="AT1221" s="43" t="s">
        <v>327</v>
      </c>
      <c r="AU1221" s="43" t="s">
        <v>86</v>
      </c>
      <c r="AV1221" s="12" t="s">
        <v>86</v>
      </c>
      <c r="AW1221" s="12" t="s">
        <v>33</v>
      </c>
      <c r="AX1221" s="12" t="s">
        <v>77</v>
      </c>
      <c r="AY1221" s="43" t="s">
        <v>304</v>
      </c>
    </row>
    <row r="1222" spans="2:65" s="13" customFormat="1" x14ac:dyDescent="0.2">
      <c r="B1222" s="166"/>
      <c r="D1222" s="161" t="s">
        <v>327</v>
      </c>
      <c r="E1222" s="44" t="s">
        <v>1</v>
      </c>
      <c r="F1222" s="167" t="s">
        <v>735</v>
      </c>
      <c r="H1222" s="168">
        <v>71.599999999999994</v>
      </c>
      <c r="L1222" s="166"/>
      <c r="M1222" s="169"/>
      <c r="T1222" s="170"/>
      <c r="AT1222" s="44" t="s">
        <v>327</v>
      </c>
      <c r="AU1222" s="44" t="s">
        <v>86</v>
      </c>
      <c r="AV1222" s="13" t="s">
        <v>315</v>
      </c>
      <c r="AW1222" s="13" t="s">
        <v>33</v>
      </c>
      <c r="AX1222" s="13" t="s">
        <v>77</v>
      </c>
      <c r="AY1222" s="44" t="s">
        <v>304</v>
      </c>
    </row>
    <row r="1223" spans="2:65" s="14" customFormat="1" x14ac:dyDescent="0.2">
      <c r="B1223" s="171"/>
      <c r="D1223" s="161" t="s">
        <v>327</v>
      </c>
      <c r="E1223" s="45" t="s">
        <v>1</v>
      </c>
      <c r="F1223" s="172" t="s">
        <v>380</v>
      </c>
      <c r="H1223" s="173">
        <v>149.43</v>
      </c>
      <c r="L1223" s="171"/>
      <c r="M1223" s="174"/>
      <c r="T1223" s="175"/>
      <c r="AT1223" s="45" t="s">
        <v>327</v>
      </c>
      <c r="AU1223" s="45" t="s">
        <v>86</v>
      </c>
      <c r="AV1223" s="14" t="s">
        <v>108</v>
      </c>
      <c r="AW1223" s="14" t="s">
        <v>33</v>
      </c>
      <c r="AX1223" s="14" t="s">
        <v>8</v>
      </c>
      <c r="AY1223" s="45" t="s">
        <v>304</v>
      </c>
    </row>
    <row r="1224" spans="2:65" s="1" customFormat="1" ht="24.2" customHeight="1" x14ac:dyDescent="0.2">
      <c r="B1224" s="24"/>
      <c r="C1224" s="150" t="s">
        <v>1815</v>
      </c>
      <c r="D1224" s="150" t="s">
        <v>306</v>
      </c>
      <c r="E1224" s="151" t="s">
        <v>1816</v>
      </c>
      <c r="F1224" s="152" t="s">
        <v>1817</v>
      </c>
      <c r="G1224" s="153" t="s">
        <v>346</v>
      </c>
      <c r="H1224" s="154">
        <v>60</v>
      </c>
      <c r="I1224" s="40"/>
      <c r="J1224" s="155">
        <f>ROUND(I1224*H1224,0)</f>
        <v>0</v>
      </c>
      <c r="K1224" s="152" t="s">
        <v>310</v>
      </c>
      <c r="L1224" s="24"/>
      <c r="M1224" s="156" t="s">
        <v>1</v>
      </c>
      <c r="N1224" s="157" t="s">
        <v>42</v>
      </c>
      <c r="P1224" s="158">
        <f>O1224*H1224</f>
        <v>0</v>
      </c>
      <c r="Q1224" s="158">
        <v>0</v>
      </c>
      <c r="R1224" s="158">
        <f>Q1224*H1224</f>
        <v>0</v>
      </c>
      <c r="S1224" s="158">
        <v>0</v>
      </c>
      <c r="T1224" s="159">
        <f>S1224*H1224</f>
        <v>0</v>
      </c>
      <c r="AR1224" s="41" t="s">
        <v>394</v>
      </c>
      <c r="AT1224" s="41" t="s">
        <v>306</v>
      </c>
      <c r="AU1224" s="41" t="s">
        <v>86</v>
      </c>
      <c r="AY1224" s="17" t="s">
        <v>304</v>
      </c>
      <c r="BE1224" s="42">
        <f>IF(N1224="základní",J1224,0)</f>
        <v>0</v>
      </c>
      <c r="BF1224" s="42">
        <f>IF(N1224="snížená",J1224,0)</f>
        <v>0</v>
      </c>
      <c r="BG1224" s="42">
        <f>IF(N1224="zákl. přenesená",J1224,0)</f>
        <v>0</v>
      </c>
      <c r="BH1224" s="42">
        <f>IF(N1224="sníž. přenesená",J1224,0)</f>
        <v>0</v>
      </c>
      <c r="BI1224" s="42">
        <f>IF(N1224="nulová",J1224,0)</f>
        <v>0</v>
      </c>
      <c r="BJ1224" s="17" t="s">
        <v>8</v>
      </c>
      <c r="BK1224" s="42">
        <f>ROUND(I1224*H1224,0)</f>
        <v>0</v>
      </c>
      <c r="BL1224" s="17" t="s">
        <v>394</v>
      </c>
      <c r="BM1224" s="41" t="s">
        <v>1818</v>
      </c>
    </row>
    <row r="1225" spans="2:65" s="12" customFormat="1" x14ac:dyDescent="0.2">
      <c r="B1225" s="160"/>
      <c r="D1225" s="161" t="s">
        <v>327</v>
      </c>
      <c r="E1225" s="43" t="s">
        <v>1</v>
      </c>
      <c r="F1225" s="162" t="s">
        <v>1819</v>
      </c>
      <c r="H1225" s="163">
        <v>60</v>
      </c>
      <c r="L1225" s="160"/>
      <c r="M1225" s="164"/>
      <c r="T1225" s="165"/>
      <c r="AT1225" s="43" t="s">
        <v>327</v>
      </c>
      <c r="AU1225" s="43" t="s">
        <v>86</v>
      </c>
      <c r="AV1225" s="12" t="s">
        <v>86</v>
      </c>
      <c r="AW1225" s="12" t="s">
        <v>33</v>
      </c>
      <c r="AX1225" s="12" t="s">
        <v>8</v>
      </c>
      <c r="AY1225" s="43" t="s">
        <v>304</v>
      </c>
    </row>
    <row r="1226" spans="2:65" s="1" customFormat="1" ht="24.2" customHeight="1" x14ac:dyDescent="0.2">
      <c r="B1226" s="24"/>
      <c r="C1226" s="176" t="s">
        <v>1820</v>
      </c>
      <c r="D1226" s="176" t="s">
        <v>431</v>
      </c>
      <c r="E1226" s="177" t="s">
        <v>1821</v>
      </c>
      <c r="F1226" s="178" t="s">
        <v>1822</v>
      </c>
      <c r="G1226" s="179" t="s">
        <v>346</v>
      </c>
      <c r="H1226" s="180">
        <v>60</v>
      </c>
      <c r="I1226" s="46"/>
      <c r="J1226" s="181">
        <f>ROUND(I1226*H1226,0)</f>
        <v>0</v>
      </c>
      <c r="K1226" s="178" t="s">
        <v>310</v>
      </c>
      <c r="L1226" s="182"/>
      <c r="M1226" s="183" t="s">
        <v>1</v>
      </c>
      <c r="N1226" s="184" t="s">
        <v>42</v>
      </c>
      <c r="P1226" s="158">
        <f>O1226*H1226</f>
        <v>0</v>
      </c>
      <c r="Q1226" s="158">
        <v>5.0000000000000001E-4</v>
      </c>
      <c r="R1226" s="158">
        <f>Q1226*H1226</f>
        <v>0.03</v>
      </c>
      <c r="S1226" s="158">
        <v>0</v>
      </c>
      <c r="T1226" s="159">
        <f>S1226*H1226</f>
        <v>0</v>
      </c>
      <c r="AR1226" s="41" t="s">
        <v>476</v>
      </c>
      <c r="AT1226" s="41" t="s">
        <v>431</v>
      </c>
      <c r="AU1226" s="41" t="s">
        <v>86</v>
      </c>
      <c r="AY1226" s="17" t="s">
        <v>304</v>
      </c>
      <c r="BE1226" s="42">
        <f>IF(N1226="základní",J1226,0)</f>
        <v>0</v>
      </c>
      <c r="BF1226" s="42">
        <f>IF(N1226="snížená",J1226,0)</f>
        <v>0</v>
      </c>
      <c r="BG1226" s="42">
        <f>IF(N1226="zákl. přenesená",J1226,0)</f>
        <v>0</v>
      </c>
      <c r="BH1226" s="42">
        <f>IF(N1226="sníž. přenesená",J1226,0)</f>
        <v>0</v>
      </c>
      <c r="BI1226" s="42">
        <f>IF(N1226="nulová",J1226,0)</f>
        <v>0</v>
      </c>
      <c r="BJ1226" s="17" t="s">
        <v>8</v>
      </c>
      <c r="BK1226" s="42">
        <f>ROUND(I1226*H1226,0)</f>
        <v>0</v>
      </c>
      <c r="BL1226" s="17" t="s">
        <v>394</v>
      </c>
      <c r="BM1226" s="41" t="s">
        <v>1823</v>
      </c>
    </row>
    <row r="1227" spans="2:65" s="12" customFormat="1" x14ac:dyDescent="0.2">
      <c r="B1227" s="160"/>
      <c r="D1227" s="161" t="s">
        <v>327</v>
      </c>
      <c r="E1227" s="43" t="s">
        <v>1</v>
      </c>
      <c r="F1227" s="162" t="s">
        <v>1819</v>
      </c>
      <c r="H1227" s="163">
        <v>60</v>
      </c>
      <c r="L1227" s="160"/>
      <c r="M1227" s="164"/>
      <c r="T1227" s="165"/>
      <c r="AT1227" s="43" t="s">
        <v>327</v>
      </c>
      <c r="AU1227" s="43" t="s">
        <v>86</v>
      </c>
      <c r="AV1227" s="12" t="s">
        <v>86</v>
      </c>
      <c r="AW1227" s="12" t="s">
        <v>33</v>
      </c>
      <c r="AX1227" s="12" t="s">
        <v>8</v>
      </c>
      <c r="AY1227" s="43" t="s">
        <v>304</v>
      </c>
    </row>
    <row r="1228" spans="2:65" s="1" customFormat="1" ht="24.2" customHeight="1" x14ac:dyDescent="0.2">
      <c r="B1228" s="24"/>
      <c r="C1228" s="150" t="s">
        <v>1824</v>
      </c>
      <c r="D1228" s="150" t="s">
        <v>306</v>
      </c>
      <c r="E1228" s="151" t="s">
        <v>1825</v>
      </c>
      <c r="F1228" s="152" t="s">
        <v>1826</v>
      </c>
      <c r="G1228" s="153" t="s">
        <v>325</v>
      </c>
      <c r="H1228" s="154">
        <v>606.15</v>
      </c>
      <c r="I1228" s="40"/>
      <c r="J1228" s="155">
        <f>ROUND(I1228*H1228,0)</f>
        <v>0</v>
      </c>
      <c r="K1228" s="152" t="s">
        <v>310</v>
      </c>
      <c r="L1228" s="24"/>
      <c r="M1228" s="156" t="s">
        <v>1</v>
      </c>
      <c r="N1228" s="157" t="s">
        <v>42</v>
      </c>
      <c r="P1228" s="158">
        <f>O1228*H1228</f>
        <v>0</v>
      </c>
      <c r="Q1228" s="158">
        <v>0</v>
      </c>
      <c r="R1228" s="158">
        <f>Q1228*H1228</f>
        <v>0</v>
      </c>
      <c r="S1228" s="158">
        <v>0</v>
      </c>
      <c r="T1228" s="159">
        <f>S1228*H1228</f>
        <v>0</v>
      </c>
      <c r="AR1228" s="41" t="s">
        <v>394</v>
      </c>
      <c r="AT1228" s="41" t="s">
        <v>306</v>
      </c>
      <c r="AU1228" s="41" t="s">
        <v>86</v>
      </c>
      <c r="AY1228" s="17" t="s">
        <v>304</v>
      </c>
      <c r="BE1228" s="42">
        <f>IF(N1228="základní",J1228,0)</f>
        <v>0</v>
      </c>
      <c r="BF1228" s="42">
        <f>IF(N1228="snížená",J1228,0)</f>
        <v>0</v>
      </c>
      <c r="BG1228" s="42">
        <f>IF(N1228="zákl. přenesená",J1228,0)</f>
        <v>0</v>
      </c>
      <c r="BH1228" s="42">
        <f>IF(N1228="sníž. přenesená",J1228,0)</f>
        <v>0</v>
      </c>
      <c r="BI1228" s="42">
        <f>IF(N1228="nulová",J1228,0)</f>
        <v>0</v>
      </c>
      <c r="BJ1228" s="17" t="s">
        <v>8</v>
      </c>
      <c r="BK1228" s="42">
        <f>ROUND(I1228*H1228,0)</f>
        <v>0</v>
      </c>
      <c r="BL1228" s="17" t="s">
        <v>394</v>
      </c>
      <c r="BM1228" s="41" t="s">
        <v>1827</v>
      </c>
    </row>
    <row r="1229" spans="2:65" s="12" customFormat="1" ht="22.5" x14ac:dyDescent="0.2">
      <c r="B1229" s="160"/>
      <c r="D1229" s="161" t="s">
        <v>327</v>
      </c>
      <c r="E1229" s="43" t="s">
        <v>1</v>
      </c>
      <c r="F1229" s="162" t="s">
        <v>1828</v>
      </c>
      <c r="H1229" s="163">
        <v>468.6</v>
      </c>
      <c r="L1229" s="160"/>
      <c r="M1229" s="164"/>
      <c r="T1229" s="165"/>
      <c r="AT1229" s="43" t="s">
        <v>327</v>
      </c>
      <c r="AU1229" s="43" t="s">
        <v>86</v>
      </c>
      <c r="AV1229" s="12" t="s">
        <v>86</v>
      </c>
      <c r="AW1229" s="12" t="s">
        <v>33</v>
      </c>
      <c r="AX1229" s="12" t="s">
        <v>77</v>
      </c>
      <c r="AY1229" s="43" t="s">
        <v>304</v>
      </c>
    </row>
    <row r="1230" spans="2:65" s="12" customFormat="1" x14ac:dyDescent="0.2">
      <c r="B1230" s="160"/>
      <c r="D1230" s="161" t="s">
        <v>327</v>
      </c>
      <c r="E1230" s="43" t="s">
        <v>1</v>
      </c>
      <c r="F1230" s="162" t="s">
        <v>1829</v>
      </c>
      <c r="H1230" s="163">
        <v>84.3</v>
      </c>
      <c r="L1230" s="160"/>
      <c r="M1230" s="164"/>
      <c r="T1230" s="165"/>
      <c r="AT1230" s="43" t="s">
        <v>327</v>
      </c>
      <c r="AU1230" s="43" t="s">
        <v>86</v>
      </c>
      <c r="AV1230" s="12" t="s">
        <v>86</v>
      </c>
      <c r="AW1230" s="12" t="s">
        <v>33</v>
      </c>
      <c r="AX1230" s="12" t="s">
        <v>77</v>
      </c>
      <c r="AY1230" s="43" t="s">
        <v>304</v>
      </c>
    </row>
    <row r="1231" spans="2:65" s="13" customFormat="1" x14ac:dyDescent="0.2">
      <c r="B1231" s="166"/>
      <c r="D1231" s="161" t="s">
        <v>327</v>
      </c>
      <c r="E1231" s="44" t="s">
        <v>1</v>
      </c>
      <c r="F1231" s="167" t="s">
        <v>335</v>
      </c>
      <c r="H1231" s="168">
        <v>552.9</v>
      </c>
      <c r="L1231" s="166"/>
      <c r="M1231" s="169"/>
      <c r="T1231" s="170"/>
      <c r="AT1231" s="44" t="s">
        <v>327</v>
      </c>
      <c r="AU1231" s="44" t="s">
        <v>86</v>
      </c>
      <c r="AV1231" s="13" t="s">
        <v>315</v>
      </c>
      <c r="AW1231" s="13" t="s">
        <v>33</v>
      </c>
      <c r="AX1231" s="13" t="s">
        <v>77</v>
      </c>
      <c r="AY1231" s="44" t="s">
        <v>304</v>
      </c>
    </row>
    <row r="1232" spans="2:65" s="12" customFormat="1" x14ac:dyDescent="0.2">
      <c r="B1232" s="160"/>
      <c r="D1232" s="161" t="s">
        <v>327</v>
      </c>
      <c r="E1232" s="43" t="s">
        <v>1</v>
      </c>
      <c r="F1232" s="162" t="s">
        <v>1830</v>
      </c>
      <c r="H1232" s="163">
        <v>358.02</v>
      </c>
      <c r="L1232" s="160"/>
      <c r="M1232" s="164"/>
      <c r="T1232" s="165"/>
      <c r="AT1232" s="43" t="s">
        <v>327</v>
      </c>
      <c r="AU1232" s="43" t="s">
        <v>86</v>
      </c>
      <c r="AV1232" s="12" t="s">
        <v>86</v>
      </c>
      <c r="AW1232" s="12" t="s">
        <v>33</v>
      </c>
      <c r="AX1232" s="12" t="s">
        <v>77</v>
      </c>
      <c r="AY1232" s="43" t="s">
        <v>304</v>
      </c>
    </row>
    <row r="1233" spans="2:65" s="12" customFormat="1" ht="22.5" x14ac:dyDescent="0.2">
      <c r="B1233" s="160"/>
      <c r="D1233" s="161" t="s">
        <v>327</v>
      </c>
      <c r="E1233" s="43" t="s">
        <v>1</v>
      </c>
      <c r="F1233" s="162" t="s">
        <v>1831</v>
      </c>
      <c r="H1233" s="163">
        <v>149.21199999999999</v>
      </c>
      <c r="L1233" s="160"/>
      <c r="M1233" s="164"/>
      <c r="T1233" s="165"/>
      <c r="AT1233" s="43" t="s">
        <v>327</v>
      </c>
      <c r="AU1233" s="43" t="s">
        <v>86</v>
      </c>
      <c r="AV1233" s="12" t="s">
        <v>86</v>
      </c>
      <c r="AW1233" s="12" t="s">
        <v>33</v>
      </c>
      <c r="AX1233" s="12" t="s">
        <v>77</v>
      </c>
      <c r="AY1233" s="43" t="s">
        <v>304</v>
      </c>
    </row>
    <row r="1234" spans="2:65" s="12" customFormat="1" ht="22.5" x14ac:dyDescent="0.2">
      <c r="B1234" s="160"/>
      <c r="D1234" s="161" t="s">
        <v>327</v>
      </c>
      <c r="E1234" s="43" t="s">
        <v>1</v>
      </c>
      <c r="F1234" s="162" t="s">
        <v>1144</v>
      </c>
      <c r="H1234" s="163">
        <v>45.255000000000003</v>
      </c>
      <c r="L1234" s="160"/>
      <c r="M1234" s="164"/>
      <c r="T1234" s="165"/>
      <c r="AT1234" s="43" t="s">
        <v>327</v>
      </c>
      <c r="AU1234" s="43" t="s">
        <v>86</v>
      </c>
      <c r="AV1234" s="12" t="s">
        <v>86</v>
      </c>
      <c r="AW1234" s="12" t="s">
        <v>33</v>
      </c>
      <c r="AX1234" s="12" t="s">
        <v>77</v>
      </c>
      <c r="AY1234" s="43" t="s">
        <v>304</v>
      </c>
    </row>
    <row r="1235" spans="2:65" s="12" customFormat="1" x14ac:dyDescent="0.2">
      <c r="B1235" s="160"/>
      <c r="D1235" s="161" t="s">
        <v>327</v>
      </c>
      <c r="E1235" s="43" t="s">
        <v>1</v>
      </c>
      <c r="F1235" s="162" t="s">
        <v>1832</v>
      </c>
      <c r="H1235" s="163">
        <v>18.126000000000001</v>
      </c>
      <c r="L1235" s="160"/>
      <c r="M1235" s="164"/>
      <c r="T1235" s="165"/>
      <c r="AT1235" s="43" t="s">
        <v>327</v>
      </c>
      <c r="AU1235" s="43" t="s">
        <v>86</v>
      </c>
      <c r="AV1235" s="12" t="s">
        <v>86</v>
      </c>
      <c r="AW1235" s="12" t="s">
        <v>33</v>
      </c>
      <c r="AX1235" s="12" t="s">
        <v>77</v>
      </c>
      <c r="AY1235" s="43" t="s">
        <v>304</v>
      </c>
    </row>
    <row r="1236" spans="2:65" s="12" customFormat="1" x14ac:dyDescent="0.2">
      <c r="B1236" s="160"/>
      <c r="D1236" s="161" t="s">
        <v>327</v>
      </c>
      <c r="E1236" s="43" t="s">
        <v>1</v>
      </c>
      <c r="F1236" s="162" t="s">
        <v>1833</v>
      </c>
      <c r="H1236" s="163">
        <v>7.6139999999999999</v>
      </c>
      <c r="L1236" s="160"/>
      <c r="M1236" s="164"/>
      <c r="T1236" s="165"/>
      <c r="AT1236" s="43" t="s">
        <v>327</v>
      </c>
      <c r="AU1236" s="43" t="s">
        <v>86</v>
      </c>
      <c r="AV1236" s="12" t="s">
        <v>86</v>
      </c>
      <c r="AW1236" s="12" t="s">
        <v>33</v>
      </c>
      <c r="AX1236" s="12" t="s">
        <v>77</v>
      </c>
      <c r="AY1236" s="43" t="s">
        <v>304</v>
      </c>
    </row>
    <row r="1237" spans="2:65" s="12" customFormat="1" ht="22.5" x14ac:dyDescent="0.2">
      <c r="B1237" s="160"/>
      <c r="D1237" s="161" t="s">
        <v>327</v>
      </c>
      <c r="E1237" s="43" t="s">
        <v>1</v>
      </c>
      <c r="F1237" s="162" t="s">
        <v>1834</v>
      </c>
      <c r="H1237" s="163">
        <v>7.7910000000000004</v>
      </c>
      <c r="L1237" s="160"/>
      <c r="M1237" s="164"/>
      <c r="T1237" s="165"/>
      <c r="AT1237" s="43" t="s">
        <v>327</v>
      </c>
      <c r="AU1237" s="43" t="s">
        <v>86</v>
      </c>
      <c r="AV1237" s="12" t="s">
        <v>86</v>
      </c>
      <c r="AW1237" s="12" t="s">
        <v>33</v>
      </c>
      <c r="AX1237" s="12" t="s">
        <v>77</v>
      </c>
      <c r="AY1237" s="43" t="s">
        <v>304</v>
      </c>
    </row>
    <row r="1238" spans="2:65" s="12" customFormat="1" x14ac:dyDescent="0.2">
      <c r="B1238" s="160"/>
      <c r="D1238" s="161" t="s">
        <v>327</v>
      </c>
      <c r="E1238" s="43" t="s">
        <v>1</v>
      </c>
      <c r="F1238" s="162" t="s">
        <v>1835</v>
      </c>
      <c r="H1238" s="163">
        <v>7.1920000000000002</v>
      </c>
      <c r="L1238" s="160"/>
      <c r="M1238" s="164"/>
      <c r="T1238" s="165"/>
      <c r="AT1238" s="43" t="s">
        <v>327</v>
      </c>
      <c r="AU1238" s="43" t="s">
        <v>86</v>
      </c>
      <c r="AV1238" s="12" t="s">
        <v>86</v>
      </c>
      <c r="AW1238" s="12" t="s">
        <v>33</v>
      </c>
      <c r="AX1238" s="12" t="s">
        <v>77</v>
      </c>
      <c r="AY1238" s="43" t="s">
        <v>304</v>
      </c>
    </row>
    <row r="1239" spans="2:65" s="12" customFormat="1" ht="22.5" x14ac:dyDescent="0.2">
      <c r="B1239" s="160"/>
      <c r="D1239" s="161" t="s">
        <v>327</v>
      </c>
      <c r="E1239" s="43" t="s">
        <v>1</v>
      </c>
      <c r="F1239" s="162" t="s">
        <v>1836</v>
      </c>
      <c r="H1239" s="163">
        <v>12.94</v>
      </c>
      <c r="L1239" s="160"/>
      <c r="M1239" s="164"/>
      <c r="T1239" s="165"/>
      <c r="AT1239" s="43" t="s">
        <v>327</v>
      </c>
      <c r="AU1239" s="43" t="s">
        <v>86</v>
      </c>
      <c r="AV1239" s="12" t="s">
        <v>86</v>
      </c>
      <c r="AW1239" s="12" t="s">
        <v>33</v>
      </c>
      <c r="AX1239" s="12" t="s">
        <v>77</v>
      </c>
      <c r="AY1239" s="43" t="s">
        <v>304</v>
      </c>
    </row>
    <row r="1240" spans="2:65" s="13" customFormat="1" x14ac:dyDescent="0.2">
      <c r="B1240" s="166"/>
      <c r="D1240" s="161" t="s">
        <v>327</v>
      </c>
      <c r="E1240" s="44" t="s">
        <v>123</v>
      </c>
      <c r="F1240" s="167" t="s">
        <v>1837</v>
      </c>
      <c r="H1240" s="168">
        <v>606.15</v>
      </c>
      <c r="L1240" s="166"/>
      <c r="M1240" s="169"/>
      <c r="T1240" s="170"/>
      <c r="AT1240" s="44" t="s">
        <v>327</v>
      </c>
      <c r="AU1240" s="44" t="s">
        <v>86</v>
      </c>
      <c r="AV1240" s="13" t="s">
        <v>315</v>
      </c>
      <c r="AW1240" s="13" t="s">
        <v>33</v>
      </c>
      <c r="AX1240" s="13" t="s">
        <v>8</v>
      </c>
      <c r="AY1240" s="44" t="s">
        <v>304</v>
      </c>
    </row>
    <row r="1241" spans="2:65" s="1" customFormat="1" ht="24.2" customHeight="1" x14ac:dyDescent="0.2">
      <c r="B1241" s="24"/>
      <c r="C1241" s="150" t="s">
        <v>1838</v>
      </c>
      <c r="D1241" s="150" t="s">
        <v>306</v>
      </c>
      <c r="E1241" s="151" t="s">
        <v>1839</v>
      </c>
      <c r="F1241" s="152" t="s">
        <v>1840</v>
      </c>
      <c r="G1241" s="153" t="s">
        <v>325</v>
      </c>
      <c r="H1241" s="154">
        <v>262.32499999999999</v>
      </c>
      <c r="I1241" s="40"/>
      <c r="J1241" s="155">
        <f>ROUND(I1241*H1241,0)</f>
        <v>0</v>
      </c>
      <c r="K1241" s="152" t="s">
        <v>310</v>
      </c>
      <c r="L1241" s="24"/>
      <c r="M1241" s="156" t="s">
        <v>1</v>
      </c>
      <c r="N1241" s="157" t="s">
        <v>42</v>
      </c>
      <c r="P1241" s="158">
        <f>O1241*H1241</f>
        <v>0</v>
      </c>
      <c r="Q1241" s="158">
        <v>0</v>
      </c>
      <c r="R1241" s="158">
        <f>Q1241*H1241</f>
        <v>0</v>
      </c>
      <c r="S1241" s="158">
        <v>0</v>
      </c>
      <c r="T1241" s="159">
        <f>S1241*H1241</f>
        <v>0</v>
      </c>
      <c r="AR1241" s="41" t="s">
        <v>394</v>
      </c>
      <c r="AT1241" s="41" t="s">
        <v>306</v>
      </c>
      <c r="AU1241" s="41" t="s">
        <v>86</v>
      </c>
      <c r="AY1241" s="17" t="s">
        <v>304</v>
      </c>
      <c r="BE1241" s="42">
        <f>IF(N1241="základní",J1241,0)</f>
        <v>0</v>
      </c>
      <c r="BF1241" s="42">
        <f>IF(N1241="snížená",J1241,0)</f>
        <v>0</v>
      </c>
      <c r="BG1241" s="42">
        <f>IF(N1241="zákl. přenesená",J1241,0)</f>
        <v>0</v>
      </c>
      <c r="BH1241" s="42">
        <f>IF(N1241="sníž. přenesená",J1241,0)</f>
        <v>0</v>
      </c>
      <c r="BI1241" s="42">
        <f>IF(N1241="nulová",J1241,0)</f>
        <v>0</v>
      </c>
      <c r="BJ1241" s="17" t="s">
        <v>8</v>
      </c>
      <c r="BK1241" s="42">
        <f>ROUND(I1241*H1241,0)</f>
        <v>0</v>
      </c>
      <c r="BL1241" s="17" t="s">
        <v>394</v>
      </c>
      <c r="BM1241" s="41" t="s">
        <v>1841</v>
      </c>
    </row>
    <row r="1242" spans="2:65" s="12" customFormat="1" ht="33.75" x14ac:dyDescent="0.2">
      <c r="B1242" s="160"/>
      <c r="D1242" s="161" t="s">
        <v>327</v>
      </c>
      <c r="E1242" s="43" t="s">
        <v>1</v>
      </c>
      <c r="F1242" s="162" t="s">
        <v>1842</v>
      </c>
      <c r="H1242" s="163">
        <v>74.61</v>
      </c>
      <c r="L1242" s="160"/>
      <c r="M1242" s="164"/>
      <c r="T1242" s="165"/>
      <c r="AT1242" s="43" t="s">
        <v>327</v>
      </c>
      <c r="AU1242" s="43" t="s">
        <v>86</v>
      </c>
      <c r="AV1242" s="12" t="s">
        <v>86</v>
      </c>
      <c r="AW1242" s="12" t="s">
        <v>33</v>
      </c>
      <c r="AX1242" s="12" t="s">
        <v>77</v>
      </c>
      <c r="AY1242" s="43" t="s">
        <v>304</v>
      </c>
    </row>
    <row r="1243" spans="2:65" s="12" customFormat="1" ht="33.75" x14ac:dyDescent="0.2">
      <c r="B1243" s="160"/>
      <c r="D1243" s="161" t="s">
        <v>327</v>
      </c>
      <c r="E1243" s="43" t="s">
        <v>1</v>
      </c>
      <c r="F1243" s="162" t="s">
        <v>1843</v>
      </c>
      <c r="H1243" s="163">
        <v>46.933999999999997</v>
      </c>
      <c r="L1243" s="160"/>
      <c r="M1243" s="164"/>
      <c r="T1243" s="165"/>
      <c r="AT1243" s="43" t="s">
        <v>327</v>
      </c>
      <c r="AU1243" s="43" t="s">
        <v>86</v>
      </c>
      <c r="AV1243" s="12" t="s">
        <v>86</v>
      </c>
      <c r="AW1243" s="12" t="s">
        <v>33</v>
      </c>
      <c r="AX1243" s="12" t="s">
        <v>77</v>
      </c>
      <c r="AY1243" s="43" t="s">
        <v>304</v>
      </c>
    </row>
    <row r="1244" spans="2:65" s="12" customFormat="1" ht="22.5" x14ac:dyDescent="0.2">
      <c r="B1244" s="160"/>
      <c r="D1244" s="161" t="s">
        <v>327</v>
      </c>
      <c r="E1244" s="43" t="s">
        <v>1</v>
      </c>
      <c r="F1244" s="162" t="s">
        <v>1844</v>
      </c>
      <c r="H1244" s="163">
        <v>7.3</v>
      </c>
      <c r="L1244" s="160"/>
      <c r="M1244" s="164"/>
      <c r="T1244" s="165"/>
      <c r="AT1244" s="43" t="s">
        <v>327</v>
      </c>
      <c r="AU1244" s="43" t="s">
        <v>86</v>
      </c>
      <c r="AV1244" s="12" t="s">
        <v>86</v>
      </c>
      <c r="AW1244" s="12" t="s">
        <v>33</v>
      </c>
      <c r="AX1244" s="12" t="s">
        <v>77</v>
      </c>
      <c r="AY1244" s="43" t="s">
        <v>304</v>
      </c>
    </row>
    <row r="1245" spans="2:65" s="12" customFormat="1" x14ac:dyDescent="0.2">
      <c r="B1245" s="160"/>
      <c r="D1245" s="161" t="s">
        <v>327</v>
      </c>
      <c r="E1245" s="43" t="s">
        <v>1</v>
      </c>
      <c r="F1245" s="162" t="s">
        <v>1845</v>
      </c>
      <c r="H1245" s="163">
        <v>3.3839999999999999</v>
      </c>
      <c r="L1245" s="160"/>
      <c r="M1245" s="164"/>
      <c r="T1245" s="165"/>
      <c r="AT1245" s="43" t="s">
        <v>327</v>
      </c>
      <c r="AU1245" s="43" t="s">
        <v>86</v>
      </c>
      <c r="AV1245" s="12" t="s">
        <v>86</v>
      </c>
      <c r="AW1245" s="12" t="s">
        <v>33</v>
      </c>
      <c r="AX1245" s="12" t="s">
        <v>77</v>
      </c>
      <c r="AY1245" s="43" t="s">
        <v>304</v>
      </c>
    </row>
    <row r="1246" spans="2:65" s="12" customFormat="1" x14ac:dyDescent="0.2">
      <c r="B1246" s="160"/>
      <c r="D1246" s="161" t="s">
        <v>327</v>
      </c>
      <c r="E1246" s="43" t="s">
        <v>1</v>
      </c>
      <c r="F1246" s="162" t="s">
        <v>1846</v>
      </c>
      <c r="H1246" s="163">
        <v>2.2080000000000002</v>
      </c>
      <c r="L1246" s="160"/>
      <c r="M1246" s="164"/>
      <c r="T1246" s="165"/>
      <c r="AT1246" s="43" t="s">
        <v>327</v>
      </c>
      <c r="AU1246" s="43" t="s">
        <v>86</v>
      </c>
      <c r="AV1246" s="12" t="s">
        <v>86</v>
      </c>
      <c r="AW1246" s="12" t="s">
        <v>33</v>
      </c>
      <c r="AX1246" s="12" t="s">
        <v>77</v>
      </c>
      <c r="AY1246" s="43" t="s">
        <v>304</v>
      </c>
    </row>
    <row r="1247" spans="2:65" s="12" customFormat="1" ht="22.5" x14ac:dyDescent="0.2">
      <c r="B1247" s="160"/>
      <c r="D1247" s="161" t="s">
        <v>327</v>
      </c>
      <c r="E1247" s="43" t="s">
        <v>1</v>
      </c>
      <c r="F1247" s="162" t="s">
        <v>1847</v>
      </c>
      <c r="H1247" s="163">
        <v>3.484</v>
      </c>
      <c r="L1247" s="160"/>
      <c r="M1247" s="164"/>
      <c r="T1247" s="165"/>
      <c r="AT1247" s="43" t="s">
        <v>327</v>
      </c>
      <c r="AU1247" s="43" t="s">
        <v>86</v>
      </c>
      <c r="AV1247" s="12" t="s">
        <v>86</v>
      </c>
      <c r="AW1247" s="12" t="s">
        <v>33</v>
      </c>
      <c r="AX1247" s="12" t="s">
        <v>77</v>
      </c>
      <c r="AY1247" s="43" t="s">
        <v>304</v>
      </c>
    </row>
    <row r="1248" spans="2:65" s="12" customFormat="1" x14ac:dyDescent="0.2">
      <c r="B1248" s="160"/>
      <c r="D1248" s="161" t="s">
        <v>327</v>
      </c>
      <c r="E1248" s="43" t="s">
        <v>1</v>
      </c>
      <c r="F1248" s="162" t="s">
        <v>1848</v>
      </c>
      <c r="H1248" s="163">
        <v>2.468</v>
      </c>
      <c r="L1248" s="160"/>
      <c r="M1248" s="164"/>
      <c r="T1248" s="165"/>
      <c r="AT1248" s="43" t="s">
        <v>327</v>
      </c>
      <c r="AU1248" s="43" t="s">
        <v>86</v>
      </c>
      <c r="AV1248" s="12" t="s">
        <v>86</v>
      </c>
      <c r="AW1248" s="12" t="s">
        <v>33</v>
      </c>
      <c r="AX1248" s="12" t="s">
        <v>77</v>
      </c>
      <c r="AY1248" s="43" t="s">
        <v>304</v>
      </c>
    </row>
    <row r="1249" spans="2:65" s="12" customFormat="1" ht="22.5" x14ac:dyDescent="0.2">
      <c r="B1249" s="160"/>
      <c r="D1249" s="161" t="s">
        <v>327</v>
      </c>
      <c r="E1249" s="43" t="s">
        <v>1</v>
      </c>
      <c r="F1249" s="162" t="s">
        <v>1849</v>
      </c>
      <c r="H1249" s="163">
        <v>81.644999999999996</v>
      </c>
      <c r="L1249" s="160"/>
      <c r="M1249" s="164"/>
      <c r="T1249" s="165"/>
      <c r="AT1249" s="43" t="s">
        <v>327</v>
      </c>
      <c r="AU1249" s="43" t="s">
        <v>86</v>
      </c>
      <c r="AV1249" s="12" t="s">
        <v>86</v>
      </c>
      <c r="AW1249" s="12" t="s">
        <v>33</v>
      </c>
      <c r="AX1249" s="12" t="s">
        <v>77</v>
      </c>
      <c r="AY1249" s="43" t="s">
        <v>304</v>
      </c>
    </row>
    <row r="1250" spans="2:65" s="12" customFormat="1" ht="22.5" x14ac:dyDescent="0.2">
      <c r="B1250" s="160"/>
      <c r="D1250" s="161" t="s">
        <v>327</v>
      </c>
      <c r="E1250" s="43" t="s">
        <v>1</v>
      </c>
      <c r="F1250" s="162" t="s">
        <v>1850</v>
      </c>
      <c r="H1250" s="163">
        <v>38.392000000000003</v>
      </c>
      <c r="L1250" s="160"/>
      <c r="M1250" s="164"/>
      <c r="T1250" s="165"/>
      <c r="AT1250" s="43" t="s">
        <v>327</v>
      </c>
      <c r="AU1250" s="43" t="s">
        <v>86</v>
      </c>
      <c r="AV1250" s="12" t="s">
        <v>86</v>
      </c>
      <c r="AW1250" s="12" t="s">
        <v>33</v>
      </c>
      <c r="AX1250" s="12" t="s">
        <v>77</v>
      </c>
      <c r="AY1250" s="43" t="s">
        <v>304</v>
      </c>
    </row>
    <row r="1251" spans="2:65" s="12" customFormat="1" x14ac:dyDescent="0.2">
      <c r="B1251" s="160"/>
      <c r="D1251" s="161" t="s">
        <v>327</v>
      </c>
      <c r="E1251" s="43" t="s">
        <v>1</v>
      </c>
      <c r="F1251" s="162" t="s">
        <v>1851</v>
      </c>
      <c r="H1251" s="163">
        <v>1.9</v>
      </c>
      <c r="L1251" s="160"/>
      <c r="M1251" s="164"/>
      <c r="T1251" s="165"/>
      <c r="AT1251" s="43" t="s">
        <v>327</v>
      </c>
      <c r="AU1251" s="43" t="s">
        <v>86</v>
      </c>
      <c r="AV1251" s="12" t="s">
        <v>86</v>
      </c>
      <c r="AW1251" s="12" t="s">
        <v>33</v>
      </c>
      <c r="AX1251" s="12" t="s">
        <v>77</v>
      </c>
      <c r="AY1251" s="43" t="s">
        <v>304</v>
      </c>
    </row>
    <row r="1252" spans="2:65" s="13" customFormat="1" x14ac:dyDescent="0.2">
      <c r="B1252" s="166"/>
      <c r="D1252" s="161" t="s">
        <v>327</v>
      </c>
      <c r="E1252" s="44" t="s">
        <v>127</v>
      </c>
      <c r="F1252" s="167" t="s">
        <v>1852</v>
      </c>
      <c r="H1252" s="168">
        <v>262.32499999999999</v>
      </c>
      <c r="L1252" s="166"/>
      <c r="M1252" s="169"/>
      <c r="T1252" s="170"/>
      <c r="AT1252" s="44" t="s">
        <v>327</v>
      </c>
      <c r="AU1252" s="44" t="s">
        <v>86</v>
      </c>
      <c r="AV1252" s="13" t="s">
        <v>315</v>
      </c>
      <c r="AW1252" s="13" t="s">
        <v>33</v>
      </c>
      <c r="AX1252" s="13" t="s">
        <v>8</v>
      </c>
      <c r="AY1252" s="44" t="s">
        <v>304</v>
      </c>
    </row>
    <row r="1253" spans="2:65" s="1" customFormat="1" ht="21.75" customHeight="1" x14ac:dyDescent="0.2">
      <c r="B1253" s="24"/>
      <c r="C1253" s="176" t="s">
        <v>1853</v>
      </c>
      <c r="D1253" s="176" t="s">
        <v>431</v>
      </c>
      <c r="E1253" s="177" t="s">
        <v>1854</v>
      </c>
      <c r="F1253" s="178" t="s">
        <v>1855</v>
      </c>
      <c r="G1253" s="179" t="s">
        <v>325</v>
      </c>
      <c r="H1253" s="180">
        <v>1055.2860000000001</v>
      </c>
      <c r="I1253" s="46"/>
      <c r="J1253" s="181">
        <f>ROUND(I1253*H1253,0)</f>
        <v>0</v>
      </c>
      <c r="K1253" s="178" t="s">
        <v>310</v>
      </c>
      <c r="L1253" s="182"/>
      <c r="M1253" s="183" t="s">
        <v>1</v>
      </c>
      <c r="N1253" s="184" t="s">
        <v>42</v>
      </c>
      <c r="P1253" s="158">
        <f>O1253*H1253</f>
        <v>0</v>
      </c>
      <c r="Q1253" s="158">
        <v>2.0999999999999999E-3</v>
      </c>
      <c r="R1253" s="158">
        <f>Q1253*H1253</f>
        <v>2.2161005999999999</v>
      </c>
      <c r="S1253" s="158">
        <v>0</v>
      </c>
      <c r="T1253" s="159">
        <f>S1253*H1253</f>
        <v>0</v>
      </c>
      <c r="AR1253" s="41" t="s">
        <v>476</v>
      </c>
      <c r="AT1253" s="41" t="s">
        <v>431</v>
      </c>
      <c r="AU1253" s="41" t="s">
        <v>86</v>
      </c>
      <c r="AY1253" s="17" t="s">
        <v>304</v>
      </c>
      <c r="BE1253" s="42">
        <f>IF(N1253="základní",J1253,0)</f>
        <v>0</v>
      </c>
      <c r="BF1253" s="42">
        <f>IF(N1253="snížená",J1253,0)</f>
        <v>0</v>
      </c>
      <c r="BG1253" s="42">
        <f>IF(N1253="zákl. přenesená",J1253,0)</f>
        <v>0</v>
      </c>
      <c r="BH1253" s="42">
        <f>IF(N1253="sníž. přenesená",J1253,0)</f>
        <v>0</v>
      </c>
      <c r="BI1253" s="42">
        <f>IF(N1253="nulová",J1253,0)</f>
        <v>0</v>
      </c>
      <c r="BJ1253" s="17" t="s">
        <v>8</v>
      </c>
      <c r="BK1253" s="42">
        <f>ROUND(I1253*H1253,0)</f>
        <v>0</v>
      </c>
      <c r="BL1253" s="17" t="s">
        <v>394</v>
      </c>
      <c r="BM1253" s="41" t="s">
        <v>1856</v>
      </c>
    </row>
    <row r="1254" spans="2:65" s="12" customFormat="1" x14ac:dyDescent="0.2">
      <c r="B1254" s="160"/>
      <c r="D1254" s="161" t="s">
        <v>327</v>
      </c>
      <c r="E1254" s="43" t="s">
        <v>1</v>
      </c>
      <c r="F1254" s="162" t="s">
        <v>1857</v>
      </c>
      <c r="H1254" s="163">
        <v>727.38</v>
      </c>
      <c r="L1254" s="160"/>
      <c r="M1254" s="164"/>
      <c r="T1254" s="165"/>
      <c r="AT1254" s="43" t="s">
        <v>327</v>
      </c>
      <c r="AU1254" s="43" t="s">
        <v>86</v>
      </c>
      <c r="AV1254" s="12" t="s">
        <v>86</v>
      </c>
      <c r="AW1254" s="12" t="s">
        <v>33</v>
      </c>
      <c r="AX1254" s="12" t="s">
        <v>77</v>
      </c>
      <c r="AY1254" s="43" t="s">
        <v>304</v>
      </c>
    </row>
    <row r="1255" spans="2:65" s="12" customFormat="1" x14ac:dyDescent="0.2">
      <c r="B1255" s="160"/>
      <c r="D1255" s="161" t="s">
        <v>327</v>
      </c>
      <c r="E1255" s="43" t="s">
        <v>1</v>
      </c>
      <c r="F1255" s="162" t="s">
        <v>1858</v>
      </c>
      <c r="H1255" s="163">
        <v>327.90600000000001</v>
      </c>
      <c r="L1255" s="160"/>
      <c r="M1255" s="164"/>
      <c r="T1255" s="165"/>
      <c r="AT1255" s="43" t="s">
        <v>327</v>
      </c>
      <c r="AU1255" s="43" t="s">
        <v>86</v>
      </c>
      <c r="AV1255" s="12" t="s">
        <v>86</v>
      </c>
      <c r="AW1255" s="12" t="s">
        <v>33</v>
      </c>
      <c r="AX1255" s="12" t="s">
        <v>77</v>
      </c>
      <c r="AY1255" s="43" t="s">
        <v>304</v>
      </c>
    </row>
    <row r="1256" spans="2:65" s="13" customFormat="1" x14ac:dyDescent="0.2">
      <c r="B1256" s="166"/>
      <c r="D1256" s="161" t="s">
        <v>327</v>
      </c>
      <c r="E1256" s="44" t="s">
        <v>1</v>
      </c>
      <c r="F1256" s="167" t="s">
        <v>335</v>
      </c>
      <c r="H1256" s="168">
        <v>1055.2860000000001</v>
      </c>
      <c r="L1256" s="166"/>
      <c r="M1256" s="169"/>
      <c r="T1256" s="170"/>
      <c r="AT1256" s="44" t="s">
        <v>327</v>
      </c>
      <c r="AU1256" s="44" t="s">
        <v>86</v>
      </c>
      <c r="AV1256" s="13" t="s">
        <v>315</v>
      </c>
      <c r="AW1256" s="13" t="s">
        <v>33</v>
      </c>
      <c r="AX1256" s="13" t="s">
        <v>8</v>
      </c>
      <c r="AY1256" s="44" t="s">
        <v>304</v>
      </c>
    </row>
    <row r="1257" spans="2:65" s="1" customFormat="1" ht="24.2" customHeight="1" x14ac:dyDescent="0.2">
      <c r="B1257" s="24"/>
      <c r="C1257" s="150" t="s">
        <v>1859</v>
      </c>
      <c r="D1257" s="150" t="s">
        <v>306</v>
      </c>
      <c r="E1257" s="151" t="s">
        <v>1860</v>
      </c>
      <c r="F1257" s="152" t="s">
        <v>1861</v>
      </c>
      <c r="G1257" s="153" t="s">
        <v>325</v>
      </c>
      <c r="H1257" s="154">
        <v>606.15</v>
      </c>
      <c r="I1257" s="40"/>
      <c r="J1257" s="155">
        <f>ROUND(I1257*H1257,0)</f>
        <v>0</v>
      </c>
      <c r="K1257" s="152" t="s">
        <v>310</v>
      </c>
      <c r="L1257" s="24"/>
      <c r="M1257" s="156" t="s">
        <v>1</v>
      </c>
      <c r="N1257" s="157" t="s">
        <v>42</v>
      </c>
      <c r="P1257" s="158">
        <f>O1257*H1257</f>
        <v>0</v>
      </c>
      <c r="Q1257" s="158">
        <v>0</v>
      </c>
      <c r="R1257" s="158">
        <f>Q1257*H1257</f>
        <v>0</v>
      </c>
      <c r="S1257" s="158">
        <v>0</v>
      </c>
      <c r="T1257" s="159">
        <f>S1257*H1257</f>
        <v>0</v>
      </c>
      <c r="AR1257" s="41" t="s">
        <v>394</v>
      </c>
      <c r="AT1257" s="41" t="s">
        <v>306</v>
      </c>
      <c r="AU1257" s="41" t="s">
        <v>86</v>
      </c>
      <c r="AY1257" s="17" t="s">
        <v>304</v>
      </c>
      <c r="BE1257" s="42">
        <f>IF(N1257="základní",J1257,0)</f>
        <v>0</v>
      </c>
      <c r="BF1257" s="42">
        <f>IF(N1257="snížená",J1257,0)</f>
        <v>0</v>
      </c>
      <c r="BG1257" s="42">
        <f>IF(N1257="zákl. přenesená",J1257,0)</f>
        <v>0</v>
      </c>
      <c r="BH1257" s="42">
        <f>IF(N1257="sníž. přenesená",J1257,0)</f>
        <v>0</v>
      </c>
      <c r="BI1257" s="42">
        <f>IF(N1257="nulová",J1257,0)</f>
        <v>0</v>
      </c>
      <c r="BJ1257" s="17" t="s">
        <v>8</v>
      </c>
      <c r="BK1257" s="42">
        <f>ROUND(I1257*H1257,0)</f>
        <v>0</v>
      </c>
      <c r="BL1257" s="17" t="s">
        <v>394</v>
      </c>
      <c r="BM1257" s="41" t="s">
        <v>1862</v>
      </c>
    </row>
    <row r="1258" spans="2:65" s="12" customFormat="1" x14ac:dyDescent="0.2">
      <c r="B1258" s="160"/>
      <c r="D1258" s="161" t="s">
        <v>327</v>
      </c>
      <c r="E1258" s="43" t="s">
        <v>1</v>
      </c>
      <c r="F1258" s="162" t="s">
        <v>123</v>
      </c>
      <c r="H1258" s="163">
        <v>606.15</v>
      </c>
      <c r="L1258" s="160"/>
      <c r="M1258" s="164"/>
      <c r="T1258" s="165"/>
      <c r="AT1258" s="43" t="s">
        <v>327</v>
      </c>
      <c r="AU1258" s="43" t="s">
        <v>86</v>
      </c>
      <c r="AV1258" s="12" t="s">
        <v>86</v>
      </c>
      <c r="AW1258" s="12" t="s">
        <v>33</v>
      </c>
      <c r="AX1258" s="12" t="s">
        <v>8</v>
      </c>
      <c r="AY1258" s="43" t="s">
        <v>304</v>
      </c>
    </row>
    <row r="1259" spans="2:65" s="1" customFormat="1" ht="24.2" customHeight="1" x14ac:dyDescent="0.2">
      <c r="B1259" s="24"/>
      <c r="C1259" s="150" t="s">
        <v>1863</v>
      </c>
      <c r="D1259" s="150" t="s">
        <v>306</v>
      </c>
      <c r="E1259" s="151" t="s">
        <v>1864</v>
      </c>
      <c r="F1259" s="152" t="s">
        <v>1865</v>
      </c>
      <c r="G1259" s="153" t="s">
        <v>325</v>
      </c>
      <c r="H1259" s="154">
        <v>606.15</v>
      </c>
      <c r="I1259" s="40"/>
      <c r="J1259" s="155">
        <f>ROUND(I1259*H1259,0)</f>
        <v>0</v>
      </c>
      <c r="K1259" s="152" t="s">
        <v>310</v>
      </c>
      <c r="L1259" s="24"/>
      <c r="M1259" s="156" t="s">
        <v>1</v>
      </c>
      <c r="N1259" s="157" t="s">
        <v>42</v>
      </c>
      <c r="P1259" s="158">
        <f>O1259*H1259</f>
        <v>0</v>
      </c>
      <c r="Q1259" s="158">
        <v>0</v>
      </c>
      <c r="R1259" s="158">
        <f>Q1259*H1259</f>
        <v>0</v>
      </c>
      <c r="S1259" s="158">
        <v>0</v>
      </c>
      <c r="T1259" s="159">
        <f>S1259*H1259</f>
        <v>0</v>
      </c>
      <c r="AR1259" s="41" t="s">
        <v>394</v>
      </c>
      <c r="AT1259" s="41" t="s">
        <v>306</v>
      </c>
      <c r="AU1259" s="41" t="s">
        <v>86</v>
      </c>
      <c r="AY1259" s="17" t="s">
        <v>304</v>
      </c>
      <c r="BE1259" s="42">
        <f>IF(N1259="základní",J1259,0)</f>
        <v>0</v>
      </c>
      <c r="BF1259" s="42">
        <f>IF(N1259="snížená",J1259,0)</f>
        <v>0</v>
      </c>
      <c r="BG1259" s="42">
        <f>IF(N1259="zákl. přenesená",J1259,0)</f>
        <v>0</v>
      </c>
      <c r="BH1259" s="42">
        <f>IF(N1259="sníž. přenesená",J1259,0)</f>
        <v>0</v>
      </c>
      <c r="BI1259" s="42">
        <f>IF(N1259="nulová",J1259,0)</f>
        <v>0</v>
      </c>
      <c r="BJ1259" s="17" t="s">
        <v>8</v>
      </c>
      <c r="BK1259" s="42">
        <f>ROUND(I1259*H1259,0)</f>
        <v>0</v>
      </c>
      <c r="BL1259" s="17" t="s">
        <v>394</v>
      </c>
      <c r="BM1259" s="41" t="s">
        <v>1866</v>
      </c>
    </row>
    <row r="1260" spans="2:65" s="12" customFormat="1" x14ac:dyDescent="0.2">
      <c r="B1260" s="160"/>
      <c r="D1260" s="161" t="s">
        <v>327</v>
      </c>
      <c r="E1260" s="43" t="s">
        <v>1</v>
      </c>
      <c r="F1260" s="162" t="s">
        <v>123</v>
      </c>
      <c r="H1260" s="163">
        <v>606.15</v>
      </c>
      <c r="L1260" s="160"/>
      <c r="M1260" s="164"/>
      <c r="T1260" s="165"/>
      <c r="AT1260" s="43" t="s">
        <v>327</v>
      </c>
      <c r="AU1260" s="43" t="s">
        <v>86</v>
      </c>
      <c r="AV1260" s="12" t="s">
        <v>86</v>
      </c>
      <c r="AW1260" s="12" t="s">
        <v>33</v>
      </c>
      <c r="AX1260" s="12" t="s">
        <v>8</v>
      </c>
      <c r="AY1260" s="43" t="s">
        <v>304</v>
      </c>
    </row>
    <row r="1261" spans="2:65" s="1" customFormat="1" ht="24.2" customHeight="1" x14ac:dyDescent="0.2">
      <c r="B1261" s="24"/>
      <c r="C1261" s="150" t="s">
        <v>1867</v>
      </c>
      <c r="D1261" s="150" t="s">
        <v>306</v>
      </c>
      <c r="E1261" s="151" t="s">
        <v>1868</v>
      </c>
      <c r="F1261" s="152" t="s">
        <v>1869</v>
      </c>
      <c r="G1261" s="153" t="s">
        <v>325</v>
      </c>
      <c r="H1261" s="154">
        <v>262.32499999999999</v>
      </c>
      <c r="I1261" s="40"/>
      <c r="J1261" s="155">
        <f>ROUND(I1261*H1261,0)</f>
        <v>0</v>
      </c>
      <c r="K1261" s="152" t="s">
        <v>310</v>
      </c>
      <c r="L1261" s="24"/>
      <c r="M1261" s="156" t="s">
        <v>1</v>
      </c>
      <c r="N1261" s="157" t="s">
        <v>42</v>
      </c>
      <c r="P1261" s="158">
        <f>O1261*H1261</f>
        <v>0</v>
      </c>
      <c r="Q1261" s="158">
        <v>0</v>
      </c>
      <c r="R1261" s="158">
        <f>Q1261*H1261</f>
        <v>0</v>
      </c>
      <c r="S1261" s="158">
        <v>0</v>
      </c>
      <c r="T1261" s="159">
        <f>S1261*H1261</f>
        <v>0</v>
      </c>
      <c r="AR1261" s="41" t="s">
        <v>394</v>
      </c>
      <c r="AT1261" s="41" t="s">
        <v>306</v>
      </c>
      <c r="AU1261" s="41" t="s">
        <v>86</v>
      </c>
      <c r="AY1261" s="17" t="s">
        <v>304</v>
      </c>
      <c r="BE1261" s="42">
        <f>IF(N1261="základní",J1261,0)</f>
        <v>0</v>
      </c>
      <c r="BF1261" s="42">
        <f>IF(N1261="snížená",J1261,0)</f>
        <v>0</v>
      </c>
      <c r="BG1261" s="42">
        <f>IF(N1261="zákl. přenesená",J1261,0)</f>
        <v>0</v>
      </c>
      <c r="BH1261" s="42">
        <f>IF(N1261="sníž. přenesená",J1261,0)</f>
        <v>0</v>
      </c>
      <c r="BI1261" s="42">
        <f>IF(N1261="nulová",J1261,0)</f>
        <v>0</v>
      </c>
      <c r="BJ1261" s="17" t="s">
        <v>8</v>
      </c>
      <c r="BK1261" s="42">
        <f>ROUND(I1261*H1261,0)</f>
        <v>0</v>
      </c>
      <c r="BL1261" s="17" t="s">
        <v>394</v>
      </c>
      <c r="BM1261" s="41" t="s">
        <v>1870</v>
      </c>
    </row>
    <row r="1262" spans="2:65" s="12" customFormat="1" x14ac:dyDescent="0.2">
      <c r="B1262" s="160"/>
      <c r="D1262" s="161" t="s">
        <v>327</v>
      </c>
      <c r="E1262" s="43" t="s">
        <v>1</v>
      </c>
      <c r="F1262" s="162" t="s">
        <v>127</v>
      </c>
      <c r="H1262" s="163">
        <v>262.32499999999999</v>
      </c>
      <c r="L1262" s="160"/>
      <c r="M1262" s="164"/>
      <c r="T1262" s="165"/>
      <c r="AT1262" s="43" t="s">
        <v>327</v>
      </c>
      <c r="AU1262" s="43" t="s">
        <v>86</v>
      </c>
      <c r="AV1262" s="12" t="s">
        <v>86</v>
      </c>
      <c r="AW1262" s="12" t="s">
        <v>33</v>
      </c>
      <c r="AX1262" s="12" t="s">
        <v>8</v>
      </c>
      <c r="AY1262" s="43" t="s">
        <v>304</v>
      </c>
    </row>
    <row r="1263" spans="2:65" s="1" customFormat="1" ht="24.2" customHeight="1" x14ac:dyDescent="0.2">
      <c r="B1263" s="24"/>
      <c r="C1263" s="150" t="s">
        <v>1871</v>
      </c>
      <c r="D1263" s="150" t="s">
        <v>306</v>
      </c>
      <c r="E1263" s="151" t="s">
        <v>1872</v>
      </c>
      <c r="F1263" s="152" t="s">
        <v>1873</v>
      </c>
      <c r="G1263" s="153" t="s">
        <v>325</v>
      </c>
      <c r="H1263" s="154">
        <v>262.32499999999999</v>
      </c>
      <c r="I1263" s="40"/>
      <c r="J1263" s="155">
        <f>ROUND(I1263*H1263,0)</f>
        <v>0</v>
      </c>
      <c r="K1263" s="152" t="s">
        <v>310</v>
      </c>
      <c r="L1263" s="24"/>
      <c r="M1263" s="156" t="s">
        <v>1</v>
      </c>
      <c r="N1263" s="157" t="s">
        <v>42</v>
      </c>
      <c r="P1263" s="158">
        <f>O1263*H1263</f>
        <v>0</v>
      </c>
      <c r="Q1263" s="158">
        <v>0</v>
      </c>
      <c r="R1263" s="158">
        <f>Q1263*H1263</f>
        <v>0</v>
      </c>
      <c r="S1263" s="158">
        <v>0</v>
      </c>
      <c r="T1263" s="159">
        <f>S1263*H1263</f>
        <v>0</v>
      </c>
      <c r="AR1263" s="41" t="s">
        <v>394</v>
      </c>
      <c r="AT1263" s="41" t="s">
        <v>306</v>
      </c>
      <c r="AU1263" s="41" t="s">
        <v>86</v>
      </c>
      <c r="AY1263" s="17" t="s">
        <v>304</v>
      </c>
      <c r="BE1263" s="42">
        <f>IF(N1263="základní",J1263,0)</f>
        <v>0</v>
      </c>
      <c r="BF1263" s="42">
        <f>IF(N1263="snížená",J1263,0)</f>
        <v>0</v>
      </c>
      <c r="BG1263" s="42">
        <f>IF(N1263="zákl. přenesená",J1263,0)</f>
        <v>0</v>
      </c>
      <c r="BH1263" s="42">
        <f>IF(N1263="sníž. přenesená",J1263,0)</f>
        <v>0</v>
      </c>
      <c r="BI1263" s="42">
        <f>IF(N1263="nulová",J1263,0)</f>
        <v>0</v>
      </c>
      <c r="BJ1263" s="17" t="s">
        <v>8</v>
      </c>
      <c r="BK1263" s="42">
        <f>ROUND(I1263*H1263,0)</f>
        <v>0</v>
      </c>
      <c r="BL1263" s="17" t="s">
        <v>394</v>
      </c>
      <c r="BM1263" s="41" t="s">
        <v>1874</v>
      </c>
    </row>
    <row r="1264" spans="2:65" s="12" customFormat="1" x14ac:dyDescent="0.2">
      <c r="B1264" s="160"/>
      <c r="D1264" s="161" t="s">
        <v>327</v>
      </c>
      <c r="E1264" s="43" t="s">
        <v>1</v>
      </c>
      <c r="F1264" s="162" t="s">
        <v>127</v>
      </c>
      <c r="H1264" s="163">
        <v>262.32499999999999</v>
      </c>
      <c r="L1264" s="160"/>
      <c r="M1264" s="164"/>
      <c r="T1264" s="165"/>
      <c r="AT1264" s="43" t="s">
        <v>327</v>
      </c>
      <c r="AU1264" s="43" t="s">
        <v>86</v>
      </c>
      <c r="AV1264" s="12" t="s">
        <v>86</v>
      </c>
      <c r="AW1264" s="12" t="s">
        <v>33</v>
      </c>
      <c r="AX1264" s="12" t="s">
        <v>8</v>
      </c>
      <c r="AY1264" s="43" t="s">
        <v>304</v>
      </c>
    </row>
    <row r="1265" spans="2:65" s="1" customFormat="1" ht="24.2" customHeight="1" x14ac:dyDescent="0.2">
      <c r="B1265" s="24"/>
      <c r="C1265" s="176" t="s">
        <v>1875</v>
      </c>
      <c r="D1265" s="176" t="s">
        <v>431</v>
      </c>
      <c r="E1265" s="177" t="s">
        <v>1876</v>
      </c>
      <c r="F1265" s="178" t="s">
        <v>1877</v>
      </c>
      <c r="G1265" s="179" t="s">
        <v>325</v>
      </c>
      <c r="H1265" s="180">
        <v>1823.798</v>
      </c>
      <c r="I1265" s="46"/>
      <c r="J1265" s="181">
        <f>ROUND(I1265*H1265,0)</f>
        <v>0</v>
      </c>
      <c r="K1265" s="178" t="s">
        <v>310</v>
      </c>
      <c r="L1265" s="182"/>
      <c r="M1265" s="183" t="s">
        <v>1</v>
      </c>
      <c r="N1265" s="184" t="s">
        <v>42</v>
      </c>
      <c r="P1265" s="158">
        <f>O1265*H1265</f>
        <v>0</v>
      </c>
      <c r="Q1265" s="158">
        <v>2.9999999999999997E-4</v>
      </c>
      <c r="R1265" s="158">
        <f>Q1265*H1265</f>
        <v>0.54713939999999994</v>
      </c>
      <c r="S1265" s="158">
        <v>0</v>
      </c>
      <c r="T1265" s="159">
        <f>S1265*H1265</f>
        <v>0</v>
      </c>
      <c r="AR1265" s="41" t="s">
        <v>476</v>
      </c>
      <c r="AT1265" s="41" t="s">
        <v>431</v>
      </c>
      <c r="AU1265" s="41" t="s">
        <v>86</v>
      </c>
      <c r="AY1265" s="17" t="s">
        <v>304</v>
      </c>
      <c r="BE1265" s="42">
        <f>IF(N1265="základní",J1265,0)</f>
        <v>0</v>
      </c>
      <c r="BF1265" s="42">
        <f>IF(N1265="snížená",J1265,0)</f>
        <v>0</v>
      </c>
      <c r="BG1265" s="42">
        <f>IF(N1265="zákl. přenesená",J1265,0)</f>
        <v>0</v>
      </c>
      <c r="BH1265" s="42">
        <f>IF(N1265="sníž. přenesená",J1265,0)</f>
        <v>0</v>
      </c>
      <c r="BI1265" s="42">
        <f>IF(N1265="nulová",J1265,0)</f>
        <v>0</v>
      </c>
      <c r="BJ1265" s="17" t="s">
        <v>8</v>
      </c>
      <c r="BK1265" s="42">
        <f>ROUND(I1265*H1265,0)</f>
        <v>0</v>
      </c>
      <c r="BL1265" s="17" t="s">
        <v>394</v>
      </c>
      <c r="BM1265" s="41" t="s">
        <v>1878</v>
      </c>
    </row>
    <row r="1266" spans="2:65" s="12" customFormat="1" x14ac:dyDescent="0.2">
      <c r="B1266" s="160"/>
      <c r="D1266" s="161" t="s">
        <v>327</v>
      </c>
      <c r="E1266" s="43" t="s">
        <v>1</v>
      </c>
      <c r="F1266" s="162" t="s">
        <v>1879</v>
      </c>
      <c r="H1266" s="163">
        <v>1272.915</v>
      </c>
      <c r="L1266" s="160"/>
      <c r="M1266" s="164"/>
      <c r="T1266" s="165"/>
      <c r="AT1266" s="43" t="s">
        <v>327</v>
      </c>
      <c r="AU1266" s="43" t="s">
        <v>86</v>
      </c>
      <c r="AV1266" s="12" t="s">
        <v>86</v>
      </c>
      <c r="AW1266" s="12" t="s">
        <v>33</v>
      </c>
      <c r="AX1266" s="12" t="s">
        <v>77</v>
      </c>
      <c r="AY1266" s="43" t="s">
        <v>304</v>
      </c>
    </row>
    <row r="1267" spans="2:65" s="12" customFormat="1" x14ac:dyDescent="0.2">
      <c r="B1267" s="160"/>
      <c r="D1267" s="161" t="s">
        <v>327</v>
      </c>
      <c r="E1267" s="43" t="s">
        <v>1</v>
      </c>
      <c r="F1267" s="162" t="s">
        <v>1880</v>
      </c>
      <c r="H1267" s="163">
        <v>550.88300000000004</v>
      </c>
      <c r="L1267" s="160"/>
      <c r="M1267" s="164"/>
      <c r="T1267" s="165"/>
      <c r="AT1267" s="43" t="s">
        <v>327</v>
      </c>
      <c r="AU1267" s="43" t="s">
        <v>86</v>
      </c>
      <c r="AV1267" s="12" t="s">
        <v>86</v>
      </c>
      <c r="AW1267" s="12" t="s">
        <v>33</v>
      </c>
      <c r="AX1267" s="12" t="s">
        <v>77</v>
      </c>
      <c r="AY1267" s="43" t="s">
        <v>304</v>
      </c>
    </row>
    <row r="1268" spans="2:65" s="13" customFormat="1" x14ac:dyDescent="0.2">
      <c r="B1268" s="166"/>
      <c r="D1268" s="161" t="s">
        <v>327</v>
      </c>
      <c r="E1268" s="44" t="s">
        <v>1</v>
      </c>
      <c r="F1268" s="167" t="s">
        <v>335</v>
      </c>
      <c r="H1268" s="168">
        <v>1823.798</v>
      </c>
      <c r="L1268" s="166"/>
      <c r="M1268" s="169"/>
      <c r="T1268" s="170"/>
      <c r="AT1268" s="44" t="s">
        <v>327</v>
      </c>
      <c r="AU1268" s="44" t="s">
        <v>86</v>
      </c>
      <c r="AV1268" s="13" t="s">
        <v>315</v>
      </c>
      <c r="AW1268" s="13" t="s">
        <v>33</v>
      </c>
      <c r="AX1268" s="13" t="s">
        <v>8</v>
      </c>
      <c r="AY1268" s="44" t="s">
        <v>304</v>
      </c>
    </row>
    <row r="1269" spans="2:65" s="1" customFormat="1" ht="37.9" customHeight="1" x14ac:dyDescent="0.2">
      <c r="B1269" s="24"/>
      <c r="C1269" s="150" t="s">
        <v>1881</v>
      </c>
      <c r="D1269" s="150" t="s">
        <v>306</v>
      </c>
      <c r="E1269" s="151" t="s">
        <v>1882</v>
      </c>
      <c r="F1269" s="152" t="s">
        <v>1883</v>
      </c>
      <c r="G1269" s="153" t="s">
        <v>416</v>
      </c>
      <c r="H1269" s="154">
        <v>5.2050000000000001</v>
      </c>
      <c r="I1269" s="40"/>
      <c r="J1269" s="155">
        <f>ROUND(I1269*H1269,0)</f>
        <v>0</v>
      </c>
      <c r="K1269" s="152" t="s">
        <v>310</v>
      </c>
      <c r="L1269" s="24"/>
      <c r="M1269" s="156" t="s">
        <v>1</v>
      </c>
      <c r="N1269" s="157" t="s">
        <v>42</v>
      </c>
      <c r="P1269" s="158">
        <f>O1269*H1269</f>
        <v>0</v>
      </c>
      <c r="Q1269" s="158">
        <v>0</v>
      </c>
      <c r="R1269" s="158">
        <f>Q1269*H1269</f>
        <v>0</v>
      </c>
      <c r="S1269" s="158">
        <v>0</v>
      </c>
      <c r="T1269" s="159">
        <f>S1269*H1269</f>
        <v>0</v>
      </c>
      <c r="AR1269" s="41" t="s">
        <v>394</v>
      </c>
      <c r="AT1269" s="41" t="s">
        <v>306</v>
      </c>
      <c r="AU1269" s="41" t="s">
        <v>86</v>
      </c>
      <c r="AY1269" s="17" t="s">
        <v>304</v>
      </c>
      <c r="BE1269" s="42">
        <f>IF(N1269="základní",J1269,0)</f>
        <v>0</v>
      </c>
      <c r="BF1269" s="42">
        <f>IF(N1269="snížená",J1269,0)</f>
        <v>0</v>
      </c>
      <c r="BG1269" s="42">
        <f>IF(N1269="zákl. přenesená",J1269,0)</f>
        <v>0</v>
      </c>
      <c r="BH1269" s="42">
        <f>IF(N1269="sníž. přenesená",J1269,0)</f>
        <v>0</v>
      </c>
      <c r="BI1269" s="42">
        <f>IF(N1269="nulová",J1269,0)</f>
        <v>0</v>
      </c>
      <c r="BJ1269" s="17" t="s">
        <v>8</v>
      </c>
      <c r="BK1269" s="42">
        <f>ROUND(I1269*H1269,0)</f>
        <v>0</v>
      </c>
      <c r="BL1269" s="17" t="s">
        <v>394</v>
      </c>
      <c r="BM1269" s="41" t="s">
        <v>1884</v>
      </c>
    </row>
    <row r="1270" spans="2:65" s="11" customFormat="1" ht="22.9" customHeight="1" x14ac:dyDescent="0.2">
      <c r="B1270" s="142"/>
      <c r="D1270" s="37" t="s">
        <v>76</v>
      </c>
      <c r="E1270" s="148" t="s">
        <v>1885</v>
      </c>
      <c r="F1270" s="148" t="s">
        <v>1886</v>
      </c>
      <c r="J1270" s="149">
        <f>BK1270</f>
        <v>0</v>
      </c>
      <c r="L1270" s="142"/>
      <c r="M1270" s="145"/>
      <c r="P1270" s="146">
        <f>SUM(P1271:P1319)</f>
        <v>0</v>
      </c>
      <c r="R1270" s="146">
        <f>SUM(R1271:R1319)</f>
        <v>4.2395753999999988</v>
      </c>
      <c r="T1270" s="147">
        <f>SUM(T1271:T1319)</f>
        <v>0</v>
      </c>
      <c r="AR1270" s="37" t="s">
        <v>86</v>
      </c>
      <c r="AT1270" s="38" t="s">
        <v>76</v>
      </c>
      <c r="AU1270" s="38" t="s">
        <v>8</v>
      </c>
      <c r="AY1270" s="37" t="s">
        <v>304</v>
      </c>
      <c r="BK1270" s="39">
        <f>SUM(BK1271:BK1319)</f>
        <v>0</v>
      </c>
    </row>
    <row r="1271" spans="2:65" s="1" customFormat="1" ht="24.2" customHeight="1" x14ac:dyDescent="0.2">
      <c r="B1271" s="24"/>
      <c r="C1271" s="150" t="s">
        <v>1887</v>
      </c>
      <c r="D1271" s="150" t="s">
        <v>306</v>
      </c>
      <c r="E1271" s="151" t="s">
        <v>1888</v>
      </c>
      <c r="F1271" s="152" t="s">
        <v>1889</v>
      </c>
      <c r="G1271" s="153" t="s">
        <v>325</v>
      </c>
      <c r="H1271" s="154">
        <v>591.40599999999995</v>
      </c>
      <c r="I1271" s="40"/>
      <c r="J1271" s="155">
        <f>ROUND(I1271*H1271,0)</f>
        <v>0</v>
      </c>
      <c r="K1271" s="152" t="s">
        <v>310</v>
      </c>
      <c r="L1271" s="24"/>
      <c r="M1271" s="156" t="s">
        <v>1</v>
      </c>
      <c r="N1271" s="157" t="s">
        <v>42</v>
      </c>
      <c r="P1271" s="158">
        <f>O1271*H1271</f>
        <v>0</v>
      </c>
      <c r="Q1271" s="158">
        <v>0</v>
      </c>
      <c r="R1271" s="158">
        <f>Q1271*H1271</f>
        <v>0</v>
      </c>
      <c r="S1271" s="158">
        <v>0</v>
      </c>
      <c r="T1271" s="159">
        <f>S1271*H1271</f>
        <v>0</v>
      </c>
      <c r="AR1271" s="41" t="s">
        <v>394</v>
      </c>
      <c r="AT1271" s="41" t="s">
        <v>306</v>
      </c>
      <c r="AU1271" s="41" t="s">
        <v>86</v>
      </c>
      <c r="AY1271" s="17" t="s">
        <v>304</v>
      </c>
      <c r="BE1271" s="42">
        <f>IF(N1271="základní",J1271,0)</f>
        <v>0</v>
      </c>
      <c r="BF1271" s="42">
        <f>IF(N1271="snížená",J1271,0)</f>
        <v>0</v>
      </c>
      <c r="BG1271" s="42">
        <f>IF(N1271="zákl. přenesená",J1271,0)</f>
        <v>0</v>
      </c>
      <c r="BH1271" s="42">
        <f>IF(N1271="sníž. přenesená",J1271,0)</f>
        <v>0</v>
      </c>
      <c r="BI1271" s="42">
        <f>IF(N1271="nulová",J1271,0)</f>
        <v>0</v>
      </c>
      <c r="BJ1271" s="17" t="s">
        <v>8</v>
      </c>
      <c r="BK1271" s="42">
        <f>ROUND(I1271*H1271,0)</f>
        <v>0</v>
      </c>
      <c r="BL1271" s="17" t="s">
        <v>394</v>
      </c>
      <c r="BM1271" s="41" t="s">
        <v>1890</v>
      </c>
    </row>
    <row r="1272" spans="2:65" s="12" customFormat="1" x14ac:dyDescent="0.2">
      <c r="B1272" s="160"/>
      <c r="D1272" s="161" t="s">
        <v>327</v>
      </c>
      <c r="E1272" s="43" t="s">
        <v>1</v>
      </c>
      <c r="F1272" s="162" t="s">
        <v>186</v>
      </c>
      <c r="H1272" s="163">
        <v>53.345999999999997</v>
      </c>
      <c r="L1272" s="160"/>
      <c r="M1272" s="164"/>
      <c r="T1272" s="165"/>
      <c r="AT1272" s="43" t="s">
        <v>327</v>
      </c>
      <c r="AU1272" s="43" t="s">
        <v>86</v>
      </c>
      <c r="AV1272" s="12" t="s">
        <v>86</v>
      </c>
      <c r="AW1272" s="12" t="s">
        <v>33</v>
      </c>
      <c r="AX1272" s="12" t="s">
        <v>77</v>
      </c>
      <c r="AY1272" s="43" t="s">
        <v>304</v>
      </c>
    </row>
    <row r="1273" spans="2:65" s="12" customFormat="1" x14ac:dyDescent="0.2">
      <c r="B1273" s="160"/>
      <c r="D1273" s="161" t="s">
        <v>327</v>
      </c>
      <c r="E1273" s="43" t="s">
        <v>1</v>
      </c>
      <c r="F1273" s="162" t="s">
        <v>189</v>
      </c>
      <c r="H1273" s="163">
        <v>33.378</v>
      </c>
      <c r="L1273" s="160"/>
      <c r="M1273" s="164"/>
      <c r="T1273" s="165"/>
      <c r="AT1273" s="43" t="s">
        <v>327</v>
      </c>
      <c r="AU1273" s="43" t="s">
        <v>86</v>
      </c>
      <c r="AV1273" s="12" t="s">
        <v>86</v>
      </c>
      <c r="AW1273" s="12" t="s">
        <v>33</v>
      </c>
      <c r="AX1273" s="12" t="s">
        <v>77</v>
      </c>
      <c r="AY1273" s="43" t="s">
        <v>304</v>
      </c>
    </row>
    <row r="1274" spans="2:65" s="12" customFormat="1" x14ac:dyDescent="0.2">
      <c r="B1274" s="160"/>
      <c r="D1274" s="161" t="s">
        <v>327</v>
      </c>
      <c r="E1274" s="43" t="s">
        <v>1</v>
      </c>
      <c r="F1274" s="162" t="s">
        <v>192</v>
      </c>
      <c r="H1274" s="163">
        <v>504.68200000000002</v>
      </c>
      <c r="L1274" s="160"/>
      <c r="M1274" s="164"/>
      <c r="T1274" s="165"/>
      <c r="AT1274" s="43" t="s">
        <v>327</v>
      </c>
      <c r="AU1274" s="43" t="s">
        <v>86</v>
      </c>
      <c r="AV1274" s="12" t="s">
        <v>86</v>
      </c>
      <c r="AW1274" s="12" t="s">
        <v>33</v>
      </c>
      <c r="AX1274" s="12" t="s">
        <v>77</v>
      </c>
      <c r="AY1274" s="43" t="s">
        <v>304</v>
      </c>
    </row>
    <row r="1275" spans="2:65" s="13" customFormat="1" x14ac:dyDescent="0.2">
      <c r="B1275" s="166"/>
      <c r="D1275" s="161" t="s">
        <v>327</v>
      </c>
      <c r="E1275" s="44" t="s">
        <v>1</v>
      </c>
      <c r="F1275" s="167" t="s">
        <v>335</v>
      </c>
      <c r="H1275" s="168">
        <v>591.40599999999995</v>
      </c>
      <c r="L1275" s="166"/>
      <c r="M1275" s="169"/>
      <c r="T1275" s="170"/>
      <c r="AT1275" s="44" t="s">
        <v>327</v>
      </c>
      <c r="AU1275" s="44" t="s">
        <v>86</v>
      </c>
      <c r="AV1275" s="13" t="s">
        <v>315</v>
      </c>
      <c r="AW1275" s="13" t="s">
        <v>33</v>
      </c>
      <c r="AX1275" s="13" t="s">
        <v>8</v>
      </c>
      <c r="AY1275" s="44" t="s">
        <v>304</v>
      </c>
    </row>
    <row r="1276" spans="2:65" s="1" customFormat="1" ht="24.2" customHeight="1" x14ac:dyDescent="0.2">
      <c r="B1276" s="24"/>
      <c r="C1276" s="176" t="s">
        <v>1891</v>
      </c>
      <c r="D1276" s="176" t="s">
        <v>431</v>
      </c>
      <c r="E1276" s="177" t="s">
        <v>1892</v>
      </c>
      <c r="F1276" s="178" t="s">
        <v>1893</v>
      </c>
      <c r="G1276" s="179" t="s">
        <v>325</v>
      </c>
      <c r="H1276" s="180">
        <v>91.06</v>
      </c>
      <c r="I1276" s="46"/>
      <c r="J1276" s="181">
        <f>ROUND(I1276*H1276,0)</f>
        <v>0</v>
      </c>
      <c r="K1276" s="178" t="s">
        <v>310</v>
      </c>
      <c r="L1276" s="182"/>
      <c r="M1276" s="183" t="s">
        <v>1</v>
      </c>
      <c r="N1276" s="184" t="s">
        <v>42</v>
      </c>
      <c r="P1276" s="158">
        <f>O1276*H1276</f>
        <v>0</v>
      </c>
      <c r="Q1276" s="158">
        <v>2E-3</v>
      </c>
      <c r="R1276" s="158">
        <f>Q1276*H1276</f>
        <v>0.18212</v>
      </c>
      <c r="S1276" s="158">
        <v>0</v>
      </c>
      <c r="T1276" s="159">
        <f>S1276*H1276</f>
        <v>0</v>
      </c>
      <c r="AR1276" s="41" t="s">
        <v>476</v>
      </c>
      <c r="AT1276" s="41" t="s">
        <v>431</v>
      </c>
      <c r="AU1276" s="41" t="s">
        <v>86</v>
      </c>
      <c r="AY1276" s="17" t="s">
        <v>304</v>
      </c>
      <c r="BE1276" s="42">
        <f>IF(N1276="základní",J1276,0)</f>
        <v>0</v>
      </c>
      <c r="BF1276" s="42">
        <f>IF(N1276="snížená",J1276,0)</f>
        <v>0</v>
      </c>
      <c r="BG1276" s="42">
        <f>IF(N1276="zákl. přenesená",J1276,0)</f>
        <v>0</v>
      </c>
      <c r="BH1276" s="42">
        <f>IF(N1276="sníž. přenesená",J1276,0)</f>
        <v>0</v>
      </c>
      <c r="BI1276" s="42">
        <f>IF(N1276="nulová",J1276,0)</f>
        <v>0</v>
      </c>
      <c r="BJ1276" s="17" t="s">
        <v>8</v>
      </c>
      <c r="BK1276" s="42">
        <f>ROUND(I1276*H1276,0)</f>
        <v>0</v>
      </c>
      <c r="BL1276" s="17" t="s">
        <v>394</v>
      </c>
      <c r="BM1276" s="41" t="s">
        <v>1894</v>
      </c>
    </row>
    <row r="1277" spans="2:65" s="12" customFormat="1" x14ac:dyDescent="0.2">
      <c r="B1277" s="160"/>
      <c r="D1277" s="161" t="s">
        <v>327</v>
      </c>
      <c r="E1277" s="43" t="s">
        <v>1</v>
      </c>
      <c r="F1277" s="162" t="s">
        <v>1895</v>
      </c>
      <c r="H1277" s="163">
        <v>56.012999999999998</v>
      </c>
      <c r="L1277" s="160"/>
      <c r="M1277" s="164"/>
      <c r="T1277" s="165"/>
      <c r="AT1277" s="43" t="s">
        <v>327</v>
      </c>
      <c r="AU1277" s="43" t="s">
        <v>86</v>
      </c>
      <c r="AV1277" s="12" t="s">
        <v>86</v>
      </c>
      <c r="AW1277" s="12" t="s">
        <v>33</v>
      </c>
      <c r="AX1277" s="12" t="s">
        <v>77</v>
      </c>
      <c r="AY1277" s="43" t="s">
        <v>304</v>
      </c>
    </row>
    <row r="1278" spans="2:65" s="12" customFormat="1" x14ac:dyDescent="0.2">
      <c r="B1278" s="160"/>
      <c r="D1278" s="161" t="s">
        <v>327</v>
      </c>
      <c r="E1278" s="43" t="s">
        <v>1</v>
      </c>
      <c r="F1278" s="162" t="s">
        <v>1896</v>
      </c>
      <c r="H1278" s="163">
        <v>35.046999999999997</v>
      </c>
      <c r="L1278" s="160"/>
      <c r="M1278" s="164"/>
      <c r="T1278" s="165"/>
      <c r="AT1278" s="43" t="s">
        <v>327</v>
      </c>
      <c r="AU1278" s="43" t="s">
        <v>86</v>
      </c>
      <c r="AV1278" s="12" t="s">
        <v>86</v>
      </c>
      <c r="AW1278" s="12" t="s">
        <v>33</v>
      </c>
      <c r="AX1278" s="12" t="s">
        <v>77</v>
      </c>
      <c r="AY1278" s="43" t="s">
        <v>304</v>
      </c>
    </row>
    <row r="1279" spans="2:65" s="13" customFormat="1" x14ac:dyDescent="0.2">
      <c r="B1279" s="166"/>
      <c r="D1279" s="161" t="s">
        <v>327</v>
      </c>
      <c r="E1279" s="44" t="s">
        <v>1</v>
      </c>
      <c r="F1279" s="167" t="s">
        <v>335</v>
      </c>
      <c r="H1279" s="168">
        <v>91.06</v>
      </c>
      <c r="L1279" s="166"/>
      <c r="M1279" s="169"/>
      <c r="T1279" s="170"/>
      <c r="AT1279" s="44" t="s">
        <v>327</v>
      </c>
      <c r="AU1279" s="44" t="s">
        <v>86</v>
      </c>
      <c r="AV1279" s="13" t="s">
        <v>315</v>
      </c>
      <c r="AW1279" s="13" t="s">
        <v>33</v>
      </c>
      <c r="AX1279" s="13" t="s">
        <v>8</v>
      </c>
      <c r="AY1279" s="44" t="s">
        <v>304</v>
      </c>
    </row>
    <row r="1280" spans="2:65" s="1" customFormat="1" ht="24.2" customHeight="1" x14ac:dyDescent="0.2">
      <c r="B1280" s="24"/>
      <c r="C1280" s="176" t="s">
        <v>1897</v>
      </c>
      <c r="D1280" s="176" t="s">
        <v>431</v>
      </c>
      <c r="E1280" s="177" t="s">
        <v>1898</v>
      </c>
      <c r="F1280" s="178" t="s">
        <v>1899</v>
      </c>
      <c r="G1280" s="179" t="s">
        <v>325</v>
      </c>
      <c r="H1280" s="180">
        <v>529.91600000000005</v>
      </c>
      <c r="I1280" s="46"/>
      <c r="J1280" s="181">
        <f>ROUND(I1280*H1280,0)</f>
        <v>0</v>
      </c>
      <c r="K1280" s="178" t="s">
        <v>310</v>
      </c>
      <c r="L1280" s="182"/>
      <c r="M1280" s="183" t="s">
        <v>1</v>
      </c>
      <c r="N1280" s="184" t="s">
        <v>42</v>
      </c>
      <c r="P1280" s="158">
        <f>O1280*H1280</f>
        <v>0</v>
      </c>
      <c r="Q1280" s="158">
        <v>2.3999999999999998E-3</v>
      </c>
      <c r="R1280" s="158">
        <f>Q1280*H1280</f>
        <v>1.2717984</v>
      </c>
      <c r="S1280" s="158">
        <v>0</v>
      </c>
      <c r="T1280" s="159">
        <f>S1280*H1280</f>
        <v>0</v>
      </c>
      <c r="AR1280" s="41" t="s">
        <v>476</v>
      </c>
      <c r="AT1280" s="41" t="s">
        <v>431</v>
      </c>
      <c r="AU1280" s="41" t="s">
        <v>86</v>
      </c>
      <c r="AY1280" s="17" t="s">
        <v>304</v>
      </c>
      <c r="BE1280" s="42">
        <f>IF(N1280="základní",J1280,0)</f>
        <v>0</v>
      </c>
      <c r="BF1280" s="42">
        <f>IF(N1280="snížená",J1280,0)</f>
        <v>0</v>
      </c>
      <c r="BG1280" s="42">
        <f>IF(N1280="zákl. přenesená",J1280,0)</f>
        <v>0</v>
      </c>
      <c r="BH1280" s="42">
        <f>IF(N1280="sníž. přenesená",J1280,0)</f>
        <v>0</v>
      </c>
      <c r="BI1280" s="42">
        <f>IF(N1280="nulová",J1280,0)</f>
        <v>0</v>
      </c>
      <c r="BJ1280" s="17" t="s">
        <v>8</v>
      </c>
      <c r="BK1280" s="42">
        <f>ROUND(I1280*H1280,0)</f>
        <v>0</v>
      </c>
      <c r="BL1280" s="17" t="s">
        <v>394</v>
      </c>
      <c r="BM1280" s="41" t="s">
        <v>1900</v>
      </c>
    </row>
    <row r="1281" spans="2:65" s="12" customFormat="1" x14ac:dyDescent="0.2">
      <c r="B1281" s="160"/>
      <c r="D1281" s="161" t="s">
        <v>327</v>
      </c>
      <c r="E1281" s="43" t="s">
        <v>1</v>
      </c>
      <c r="F1281" s="162" t="s">
        <v>1901</v>
      </c>
      <c r="H1281" s="163">
        <v>529.91600000000005</v>
      </c>
      <c r="L1281" s="160"/>
      <c r="M1281" s="164"/>
      <c r="T1281" s="165"/>
      <c r="AT1281" s="43" t="s">
        <v>327</v>
      </c>
      <c r="AU1281" s="43" t="s">
        <v>86</v>
      </c>
      <c r="AV1281" s="12" t="s">
        <v>86</v>
      </c>
      <c r="AW1281" s="12" t="s">
        <v>33</v>
      </c>
      <c r="AX1281" s="12" t="s">
        <v>8</v>
      </c>
      <c r="AY1281" s="43" t="s">
        <v>304</v>
      </c>
    </row>
    <row r="1282" spans="2:65" s="1" customFormat="1" ht="33" customHeight="1" x14ac:dyDescent="0.2">
      <c r="B1282" s="24"/>
      <c r="C1282" s="150" t="s">
        <v>1902</v>
      </c>
      <c r="D1282" s="150" t="s">
        <v>306</v>
      </c>
      <c r="E1282" s="151" t="s">
        <v>1903</v>
      </c>
      <c r="F1282" s="152" t="s">
        <v>1904</v>
      </c>
      <c r="G1282" s="153" t="s">
        <v>325</v>
      </c>
      <c r="H1282" s="154">
        <v>796.1</v>
      </c>
      <c r="I1282" s="40"/>
      <c r="J1282" s="155">
        <f>ROUND(I1282*H1282,0)</f>
        <v>0</v>
      </c>
      <c r="K1282" s="152" t="s">
        <v>310</v>
      </c>
      <c r="L1282" s="24"/>
      <c r="M1282" s="156" t="s">
        <v>1</v>
      </c>
      <c r="N1282" s="157" t="s">
        <v>42</v>
      </c>
      <c r="P1282" s="158">
        <f>O1282*H1282</f>
        <v>0</v>
      </c>
      <c r="Q1282" s="158">
        <v>0</v>
      </c>
      <c r="R1282" s="158">
        <f>Q1282*H1282</f>
        <v>0</v>
      </c>
      <c r="S1282" s="158">
        <v>0</v>
      </c>
      <c r="T1282" s="159">
        <f>S1282*H1282</f>
        <v>0</v>
      </c>
      <c r="AR1282" s="41" t="s">
        <v>394</v>
      </c>
      <c r="AT1282" s="41" t="s">
        <v>306</v>
      </c>
      <c r="AU1282" s="41" t="s">
        <v>86</v>
      </c>
      <c r="AY1282" s="17" t="s">
        <v>304</v>
      </c>
      <c r="BE1282" s="42">
        <f>IF(N1282="základní",J1282,0)</f>
        <v>0</v>
      </c>
      <c r="BF1282" s="42">
        <f>IF(N1282="snížená",J1282,0)</f>
        <v>0</v>
      </c>
      <c r="BG1282" s="42">
        <f>IF(N1282="zákl. přenesená",J1282,0)</f>
        <v>0</v>
      </c>
      <c r="BH1282" s="42">
        <f>IF(N1282="sníž. přenesená",J1282,0)</f>
        <v>0</v>
      </c>
      <c r="BI1282" s="42">
        <f>IF(N1282="nulová",J1282,0)</f>
        <v>0</v>
      </c>
      <c r="BJ1282" s="17" t="s">
        <v>8</v>
      </c>
      <c r="BK1282" s="42">
        <f>ROUND(I1282*H1282,0)</f>
        <v>0</v>
      </c>
      <c r="BL1282" s="17" t="s">
        <v>394</v>
      </c>
      <c r="BM1282" s="41" t="s">
        <v>1905</v>
      </c>
    </row>
    <row r="1283" spans="2:65" s="12" customFormat="1" x14ac:dyDescent="0.2">
      <c r="B1283" s="160"/>
      <c r="D1283" s="161" t="s">
        <v>327</v>
      </c>
      <c r="E1283" s="43" t="s">
        <v>1</v>
      </c>
      <c r="F1283" s="162" t="s">
        <v>1906</v>
      </c>
      <c r="H1283" s="163">
        <v>654.20000000000005</v>
      </c>
      <c r="L1283" s="160"/>
      <c r="M1283" s="164"/>
      <c r="T1283" s="165"/>
      <c r="AT1283" s="43" t="s">
        <v>327</v>
      </c>
      <c r="AU1283" s="43" t="s">
        <v>86</v>
      </c>
      <c r="AV1283" s="12" t="s">
        <v>86</v>
      </c>
      <c r="AW1283" s="12" t="s">
        <v>33</v>
      </c>
      <c r="AX1283" s="12" t="s">
        <v>77</v>
      </c>
      <c r="AY1283" s="43" t="s">
        <v>304</v>
      </c>
    </row>
    <row r="1284" spans="2:65" s="12" customFormat="1" x14ac:dyDescent="0.2">
      <c r="B1284" s="160"/>
      <c r="D1284" s="161" t="s">
        <v>327</v>
      </c>
      <c r="E1284" s="43" t="s">
        <v>1</v>
      </c>
      <c r="F1284" s="162" t="s">
        <v>210</v>
      </c>
      <c r="H1284" s="163">
        <v>137.4</v>
      </c>
      <c r="L1284" s="160"/>
      <c r="M1284" s="164"/>
      <c r="T1284" s="165"/>
      <c r="AT1284" s="43" t="s">
        <v>327</v>
      </c>
      <c r="AU1284" s="43" t="s">
        <v>86</v>
      </c>
      <c r="AV1284" s="12" t="s">
        <v>86</v>
      </c>
      <c r="AW1284" s="12" t="s">
        <v>33</v>
      </c>
      <c r="AX1284" s="12" t="s">
        <v>77</v>
      </c>
      <c r="AY1284" s="43" t="s">
        <v>304</v>
      </c>
    </row>
    <row r="1285" spans="2:65" s="12" customFormat="1" x14ac:dyDescent="0.2">
      <c r="B1285" s="160"/>
      <c r="D1285" s="161" t="s">
        <v>327</v>
      </c>
      <c r="E1285" s="43" t="s">
        <v>1</v>
      </c>
      <c r="F1285" s="162" t="s">
        <v>213</v>
      </c>
      <c r="H1285" s="163">
        <v>4.5</v>
      </c>
      <c r="L1285" s="160"/>
      <c r="M1285" s="164"/>
      <c r="T1285" s="165"/>
      <c r="AT1285" s="43" t="s">
        <v>327</v>
      </c>
      <c r="AU1285" s="43" t="s">
        <v>86</v>
      </c>
      <c r="AV1285" s="12" t="s">
        <v>86</v>
      </c>
      <c r="AW1285" s="12" t="s">
        <v>33</v>
      </c>
      <c r="AX1285" s="12" t="s">
        <v>77</v>
      </c>
      <c r="AY1285" s="43" t="s">
        <v>304</v>
      </c>
    </row>
    <row r="1286" spans="2:65" s="13" customFormat="1" x14ac:dyDescent="0.2">
      <c r="B1286" s="166"/>
      <c r="D1286" s="161" t="s">
        <v>327</v>
      </c>
      <c r="E1286" s="44" t="s">
        <v>1</v>
      </c>
      <c r="F1286" s="167" t="s">
        <v>335</v>
      </c>
      <c r="H1286" s="168">
        <v>796.1</v>
      </c>
      <c r="L1286" s="166"/>
      <c r="M1286" s="169"/>
      <c r="T1286" s="170"/>
      <c r="AT1286" s="44" t="s">
        <v>327</v>
      </c>
      <c r="AU1286" s="44" t="s">
        <v>86</v>
      </c>
      <c r="AV1286" s="13" t="s">
        <v>315</v>
      </c>
      <c r="AW1286" s="13" t="s">
        <v>33</v>
      </c>
      <c r="AX1286" s="13" t="s">
        <v>8</v>
      </c>
      <c r="AY1286" s="44" t="s">
        <v>304</v>
      </c>
    </row>
    <row r="1287" spans="2:65" s="1" customFormat="1" ht="24.2" customHeight="1" x14ac:dyDescent="0.2">
      <c r="B1287" s="24"/>
      <c r="C1287" s="176" t="s">
        <v>1907</v>
      </c>
      <c r="D1287" s="176" t="s">
        <v>431</v>
      </c>
      <c r="E1287" s="177" t="s">
        <v>1908</v>
      </c>
      <c r="F1287" s="178" t="s">
        <v>1909</v>
      </c>
      <c r="G1287" s="179" t="s">
        <v>325</v>
      </c>
      <c r="H1287" s="180">
        <v>348.18</v>
      </c>
      <c r="I1287" s="46"/>
      <c r="J1287" s="181">
        <f>ROUND(I1287*H1287,0)</f>
        <v>0</v>
      </c>
      <c r="K1287" s="178" t="s">
        <v>310</v>
      </c>
      <c r="L1287" s="182"/>
      <c r="M1287" s="183" t="s">
        <v>1</v>
      </c>
      <c r="N1287" s="184" t="s">
        <v>42</v>
      </c>
      <c r="P1287" s="158">
        <f>O1287*H1287</f>
        <v>0</v>
      </c>
      <c r="Q1287" s="158">
        <v>2.0999999999999999E-3</v>
      </c>
      <c r="R1287" s="158">
        <f>Q1287*H1287</f>
        <v>0.73117799999999999</v>
      </c>
      <c r="S1287" s="158">
        <v>0</v>
      </c>
      <c r="T1287" s="159">
        <f>S1287*H1287</f>
        <v>0</v>
      </c>
      <c r="AR1287" s="41" t="s">
        <v>476</v>
      </c>
      <c r="AT1287" s="41" t="s">
        <v>431</v>
      </c>
      <c r="AU1287" s="41" t="s">
        <v>86</v>
      </c>
      <c r="AY1287" s="17" t="s">
        <v>304</v>
      </c>
      <c r="BE1287" s="42">
        <f>IF(N1287="základní",J1287,0)</f>
        <v>0</v>
      </c>
      <c r="BF1287" s="42">
        <f>IF(N1287="snížená",J1287,0)</f>
        <v>0</v>
      </c>
      <c r="BG1287" s="42">
        <f>IF(N1287="zákl. přenesená",J1287,0)</f>
        <v>0</v>
      </c>
      <c r="BH1287" s="42">
        <f>IF(N1287="sníž. přenesená",J1287,0)</f>
        <v>0</v>
      </c>
      <c r="BI1287" s="42">
        <f>IF(N1287="nulová",J1287,0)</f>
        <v>0</v>
      </c>
      <c r="BJ1287" s="17" t="s">
        <v>8</v>
      </c>
      <c r="BK1287" s="42">
        <f>ROUND(I1287*H1287,0)</f>
        <v>0</v>
      </c>
      <c r="BL1287" s="17" t="s">
        <v>394</v>
      </c>
      <c r="BM1287" s="41" t="s">
        <v>1910</v>
      </c>
    </row>
    <row r="1288" spans="2:65" s="12" customFormat="1" x14ac:dyDescent="0.2">
      <c r="B1288" s="160"/>
      <c r="D1288" s="161" t="s">
        <v>327</v>
      </c>
      <c r="E1288" s="43" t="s">
        <v>1</v>
      </c>
      <c r="F1288" s="162" t="s">
        <v>1911</v>
      </c>
      <c r="H1288" s="163">
        <v>343.45499999999998</v>
      </c>
      <c r="L1288" s="160"/>
      <c r="M1288" s="164"/>
      <c r="T1288" s="165"/>
      <c r="AT1288" s="43" t="s">
        <v>327</v>
      </c>
      <c r="AU1288" s="43" t="s">
        <v>86</v>
      </c>
      <c r="AV1288" s="12" t="s">
        <v>86</v>
      </c>
      <c r="AW1288" s="12" t="s">
        <v>33</v>
      </c>
      <c r="AX1288" s="12" t="s">
        <v>77</v>
      </c>
      <c r="AY1288" s="43" t="s">
        <v>304</v>
      </c>
    </row>
    <row r="1289" spans="2:65" s="12" customFormat="1" x14ac:dyDescent="0.2">
      <c r="B1289" s="160"/>
      <c r="D1289" s="161" t="s">
        <v>327</v>
      </c>
      <c r="E1289" s="43" t="s">
        <v>1</v>
      </c>
      <c r="F1289" s="162" t="s">
        <v>1912</v>
      </c>
      <c r="H1289" s="163">
        <v>4.7249999999999996</v>
      </c>
      <c r="L1289" s="160"/>
      <c r="M1289" s="164"/>
      <c r="T1289" s="165"/>
      <c r="AT1289" s="43" t="s">
        <v>327</v>
      </c>
      <c r="AU1289" s="43" t="s">
        <v>86</v>
      </c>
      <c r="AV1289" s="12" t="s">
        <v>86</v>
      </c>
      <c r="AW1289" s="12" t="s">
        <v>33</v>
      </c>
      <c r="AX1289" s="12" t="s">
        <v>77</v>
      </c>
      <c r="AY1289" s="43" t="s">
        <v>304</v>
      </c>
    </row>
    <row r="1290" spans="2:65" s="13" customFormat="1" x14ac:dyDescent="0.2">
      <c r="B1290" s="166"/>
      <c r="D1290" s="161" t="s">
        <v>327</v>
      </c>
      <c r="E1290" s="44" t="s">
        <v>1</v>
      </c>
      <c r="F1290" s="167" t="s">
        <v>335</v>
      </c>
      <c r="H1290" s="168">
        <v>348.18</v>
      </c>
      <c r="L1290" s="166"/>
      <c r="M1290" s="169"/>
      <c r="T1290" s="170"/>
      <c r="AT1290" s="44" t="s">
        <v>327</v>
      </c>
      <c r="AU1290" s="44" t="s">
        <v>86</v>
      </c>
      <c r="AV1290" s="13" t="s">
        <v>315</v>
      </c>
      <c r="AW1290" s="13" t="s">
        <v>33</v>
      </c>
      <c r="AX1290" s="13" t="s">
        <v>8</v>
      </c>
      <c r="AY1290" s="44" t="s">
        <v>304</v>
      </c>
    </row>
    <row r="1291" spans="2:65" s="1" customFormat="1" ht="24.2" customHeight="1" x14ac:dyDescent="0.2">
      <c r="B1291" s="24"/>
      <c r="C1291" s="176" t="s">
        <v>1913</v>
      </c>
      <c r="D1291" s="176" t="s">
        <v>431</v>
      </c>
      <c r="E1291" s="177" t="s">
        <v>1914</v>
      </c>
      <c r="F1291" s="178" t="s">
        <v>1915</v>
      </c>
      <c r="G1291" s="179" t="s">
        <v>325</v>
      </c>
      <c r="H1291" s="180">
        <v>343.45499999999998</v>
      </c>
      <c r="I1291" s="46"/>
      <c r="J1291" s="181">
        <f>ROUND(I1291*H1291,0)</f>
        <v>0</v>
      </c>
      <c r="K1291" s="178" t="s">
        <v>310</v>
      </c>
      <c r="L1291" s="182"/>
      <c r="M1291" s="183" t="s">
        <v>1</v>
      </c>
      <c r="N1291" s="184" t="s">
        <v>42</v>
      </c>
      <c r="P1291" s="158">
        <f>O1291*H1291</f>
        <v>0</v>
      </c>
      <c r="Q1291" s="158">
        <v>3.5000000000000001E-3</v>
      </c>
      <c r="R1291" s="158">
        <f>Q1291*H1291</f>
        <v>1.2020925</v>
      </c>
      <c r="S1291" s="158">
        <v>0</v>
      </c>
      <c r="T1291" s="159">
        <f>S1291*H1291</f>
        <v>0</v>
      </c>
      <c r="AR1291" s="41" t="s">
        <v>476</v>
      </c>
      <c r="AT1291" s="41" t="s">
        <v>431</v>
      </c>
      <c r="AU1291" s="41" t="s">
        <v>86</v>
      </c>
      <c r="AY1291" s="17" t="s">
        <v>304</v>
      </c>
      <c r="BE1291" s="42">
        <f>IF(N1291="základní",J1291,0)</f>
        <v>0</v>
      </c>
      <c r="BF1291" s="42">
        <f>IF(N1291="snížená",J1291,0)</f>
        <v>0</v>
      </c>
      <c r="BG1291" s="42">
        <f>IF(N1291="zákl. přenesená",J1291,0)</f>
        <v>0</v>
      </c>
      <c r="BH1291" s="42">
        <f>IF(N1291="sníž. přenesená",J1291,0)</f>
        <v>0</v>
      </c>
      <c r="BI1291" s="42">
        <f>IF(N1291="nulová",J1291,0)</f>
        <v>0</v>
      </c>
      <c r="BJ1291" s="17" t="s">
        <v>8</v>
      </c>
      <c r="BK1291" s="42">
        <f>ROUND(I1291*H1291,0)</f>
        <v>0</v>
      </c>
      <c r="BL1291" s="17" t="s">
        <v>394</v>
      </c>
      <c r="BM1291" s="41" t="s">
        <v>1916</v>
      </c>
    </row>
    <row r="1292" spans="2:65" s="12" customFormat="1" x14ac:dyDescent="0.2">
      <c r="B1292" s="160"/>
      <c r="D1292" s="161" t="s">
        <v>327</v>
      </c>
      <c r="E1292" s="43" t="s">
        <v>1</v>
      </c>
      <c r="F1292" s="162" t="s">
        <v>1911</v>
      </c>
      <c r="H1292" s="163">
        <v>343.45499999999998</v>
      </c>
      <c r="L1292" s="160"/>
      <c r="M1292" s="164"/>
      <c r="T1292" s="165"/>
      <c r="AT1292" s="43" t="s">
        <v>327</v>
      </c>
      <c r="AU1292" s="43" t="s">
        <v>86</v>
      </c>
      <c r="AV1292" s="12" t="s">
        <v>86</v>
      </c>
      <c r="AW1292" s="12" t="s">
        <v>33</v>
      </c>
      <c r="AX1292" s="12" t="s">
        <v>8</v>
      </c>
      <c r="AY1292" s="43" t="s">
        <v>304</v>
      </c>
    </row>
    <row r="1293" spans="2:65" s="1" customFormat="1" ht="24.2" customHeight="1" x14ac:dyDescent="0.2">
      <c r="B1293" s="24"/>
      <c r="C1293" s="176" t="s">
        <v>1917</v>
      </c>
      <c r="D1293" s="176" t="s">
        <v>431</v>
      </c>
      <c r="E1293" s="177" t="s">
        <v>1918</v>
      </c>
      <c r="F1293" s="178" t="s">
        <v>1919</v>
      </c>
      <c r="G1293" s="179" t="s">
        <v>325</v>
      </c>
      <c r="H1293" s="180">
        <v>144.27000000000001</v>
      </c>
      <c r="I1293" s="46"/>
      <c r="J1293" s="181">
        <f>ROUND(I1293*H1293,0)</f>
        <v>0</v>
      </c>
      <c r="K1293" s="178" t="s">
        <v>310</v>
      </c>
      <c r="L1293" s="182"/>
      <c r="M1293" s="183" t="s">
        <v>1</v>
      </c>
      <c r="N1293" s="184" t="s">
        <v>42</v>
      </c>
      <c r="P1293" s="158">
        <f>O1293*H1293</f>
        <v>0</v>
      </c>
      <c r="Q1293" s="158">
        <v>4.1999999999999997E-3</v>
      </c>
      <c r="R1293" s="158">
        <f>Q1293*H1293</f>
        <v>0.60593399999999997</v>
      </c>
      <c r="S1293" s="158">
        <v>0</v>
      </c>
      <c r="T1293" s="159">
        <f>S1293*H1293</f>
        <v>0</v>
      </c>
      <c r="AR1293" s="41" t="s">
        <v>476</v>
      </c>
      <c r="AT1293" s="41" t="s">
        <v>431</v>
      </c>
      <c r="AU1293" s="41" t="s">
        <v>86</v>
      </c>
      <c r="AY1293" s="17" t="s">
        <v>304</v>
      </c>
      <c r="BE1293" s="42">
        <f>IF(N1293="základní",J1293,0)</f>
        <v>0</v>
      </c>
      <c r="BF1293" s="42">
        <f>IF(N1293="snížená",J1293,0)</f>
        <v>0</v>
      </c>
      <c r="BG1293" s="42">
        <f>IF(N1293="zákl. přenesená",J1293,0)</f>
        <v>0</v>
      </c>
      <c r="BH1293" s="42">
        <f>IF(N1293="sníž. přenesená",J1293,0)</f>
        <v>0</v>
      </c>
      <c r="BI1293" s="42">
        <f>IF(N1293="nulová",J1293,0)</f>
        <v>0</v>
      </c>
      <c r="BJ1293" s="17" t="s">
        <v>8</v>
      </c>
      <c r="BK1293" s="42">
        <f>ROUND(I1293*H1293,0)</f>
        <v>0</v>
      </c>
      <c r="BL1293" s="17" t="s">
        <v>394</v>
      </c>
      <c r="BM1293" s="41" t="s">
        <v>1920</v>
      </c>
    </row>
    <row r="1294" spans="2:65" s="12" customFormat="1" x14ac:dyDescent="0.2">
      <c r="B1294" s="160"/>
      <c r="D1294" s="161" t="s">
        <v>327</v>
      </c>
      <c r="E1294" s="43" t="s">
        <v>1</v>
      </c>
      <c r="F1294" s="162" t="s">
        <v>1921</v>
      </c>
      <c r="H1294" s="163">
        <v>144.27000000000001</v>
      </c>
      <c r="L1294" s="160"/>
      <c r="M1294" s="164"/>
      <c r="T1294" s="165"/>
      <c r="AT1294" s="43" t="s">
        <v>327</v>
      </c>
      <c r="AU1294" s="43" t="s">
        <v>86</v>
      </c>
      <c r="AV1294" s="12" t="s">
        <v>86</v>
      </c>
      <c r="AW1294" s="12" t="s">
        <v>33</v>
      </c>
      <c r="AX1294" s="12" t="s">
        <v>8</v>
      </c>
      <c r="AY1294" s="43" t="s">
        <v>304</v>
      </c>
    </row>
    <row r="1295" spans="2:65" s="1" customFormat="1" ht="24.2" customHeight="1" x14ac:dyDescent="0.2">
      <c r="B1295" s="24"/>
      <c r="C1295" s="150" t="s">
        <v>1922</v>
      </c>
      <c r="D1295" s="150" t="s">
        <v>306</v>
      </c>
      <c r="E1295" s="151" t="s">
        <v>1923</v>
      </c>
      <c r="F1295" s="152" t="s">
        <v>1924</v>
      </c>
      <c r="G1295" s="153" t="s">
        <v>325</v>
      </c>
      <c r="H1295" s="154">
        <v>591.40599999999995</v>
      </c>
      <c r="I1295" s="40"/>
      <c r="J1295" s="155">
        <f>ROUND(I1295*H1295,0)</f>
        <v>0</v>
      </c>
      <c r="K1295" s="152" t="s">
        <v>310</v>
      </c>
      <c r="L1295" s="24"/>
      <c r="M1295" s="156" t="s">
        <v>1</v>
      </c>
      <c r="N1295" s="157" t="s">
        <v>42</v>
      </c>
      <c r="P1295" s="158">
        <f>O1295*H1295</f>
        <v>0</v>
      </c>
      <c r="Q1295" s="158">
        <v>0</v>
      </c>
      <c r="R1295" s="158">
        <f>Q1295*H1295</f>
        <v>0</v>
      </c>
      <c r="S1295" s="158">
        <v>0</v>
      </c>
      <c r="T1295" s="159">
        <f>S1295*H1295</f>
        <v>0</v>
      </c>
      <c r="AR1295" s="41" t="s">
        <v>394</v>
      </c>
      <c r="AT1295" s="41" t="s">
        <v>306</v>
      </c>
      <c r="AU1295" s="41" t="s">
        <v>86</v>
      </c>
      <c r="AY1295" s="17" t="s">
        <v>304</v>
      </c>
      <c r="BE1295" s="42">
        <f>IF(N1295="základní",J1295,0)</f>
        <v>0</v>
      </c>
      <c r="BF1295" s="42">
        <f>IF(N1295="snížená",J1295,0)</f>
        <v>0</v>
      </c>
      <c r="BG1295" s="42">
        <f>IF(N1295="zákl. přenesená",J1295,0)</f>
        <v>0</v>
      </c>
      <c r="BH1295" s="42">
        <f>IF(N1295="sníž. přenesená",J1295,0)</f>
        <v>0</v>
      </c>
      <c r="BI1295" s="42">
        <f>IF(N1295="nulová",J1295,0)</f>
        <v>0</v>
      </c>
      <c r="BJ1295" s="17" t="s">
        <v>8</v>
      </c>
      <c r="BK1295" s="42">
        <f>ROUND(I1295*H1295,0)</f>
        <v>0</v>
      </c>
      <c r="BL1295" s="17" t="s">
        <v>394</v>
      </c>
      <c r="BM1295" s="41" t="s">
        <v>1925</v>
      </c>
    </row>
    <row r="1296" spans="2:65" s="12" customFormat="1" x14ac:dyDescent="0.2">
      <c r="B1296" s="160"/>
      <c r="D1296" s="161" t="s">
        <v>327</v>
      </c>
      <c r="E1296" s="43" t="s">
        <v>1</v>
      </c>
      <c r="F1296" s="162" t="s">
        <v>186</v>
      </c>
      <c r="H1296" s="163">
        <v>53.345999999999997</v>
      </c>
      <c r="L1296" s="160"/>
      <c r="M1296" s="164"/>
      <c r="T1296" s="165"/>
      <c r="AT1296" s="43" t="s">
        <v>327</v>
      </c>
      <c r="AU1296" s="43" t="s">
        <v>86</v>
      </c>
      <c r="AV1296" s="12" t="s">
        <v>86</v>
      </c>
      <c r="AW1296" s="12" t="s">
        <v>33</v>
      </c>
      <c r="AX1296" s="12" t="s">
        <v>77</v>
      </c>
      <c r="AY1296" s="43" t="s">
        <v>304</v>
      </c>
    </row>
    <row r="1297" spans="2:65" s="12" customFormat="1" x14ac:dyDescent="0.2">
      <c r="B1297" s="160"/>
      <c r="D1297" s="161" t="s">
        <v>327</v>
      </c>
      <c r="E1297" s="43" t="s">
        <v>1</v>
      </c>
      <c r="F1297" s="162" t="s">
        <v>189</v>
      </c>
      <c r="H1297" s="163">
        <v>33.378</v>
      </c>
      <c r="L1297" s="160"/>
      <c r="M1297" s="164"/>
      <c r="T1297" s="165"/>
      <c r="AT1297" s="43" t="s">
        <v>327</v>
      </c>
      <c r="AU1297" s="43" t="s">
        <v>86</v>
      </c>
      <c r="AV1297" s="12" t="s">
        <v>86</v>
      </c>
      <c r="AW1297" s="12" t="s">
        <v>33</v>
      </c>
      <c r="AX1297" s="12" t="s">
        <v>77</v>
      </c>
      <c r="AY1297" s="43" t="s">
        <v>304</v>
      </c>
    </row>
    <row r="1298" spans="2:65" s="12" customFormat="1" x14ac:dyDescent="0.2">
      <c r="B1298" s="160"/>
      <c r="D1298" s="161" t="s">
        <v>327</v>
      </c>
      <c r="E1298" s="43" t="s">
        <v>1</v>
      </c>
      <c r="F1298" s="162" t="s">
        <v>192</v>
      </c>
      <c r="H1298" s="163">
        <v>504.68200000000002</v>
      </c>
      <c r="L1298" s="160"/>
      <c r="M1298" s="164"/>
      <c r="T1298" s="165"/>
      <c r="AT1298" s="43" t="s">
        <v>327</v>
      </c>
      <c r="AU1298" s="43" t="s">
        <v>86</v>
      </c>
      <c r="AV1298" s="12" t="s">
        <v>86</v>
      </c>
      <c r="AW1298" s="12" t="s">
        <v>33</v>
      </c>
      <c r="AX1298" s="12" t="s">
        <v>77</v>
      </c>
      <c r="AY1298" s="43" t="s">
        <v>304</v>
      </c>
    </row>
    <row r="1299" spans="2:65" s="13" customFormat="1" x14ac:dyDescent="0.2">
      <c r="B1299" s="166"/>
      <c r="D1299" s="161" t="s">
        <v>327</v>
      </c>
      <c r="E1299" s="44" t="s">
        <v>1</v>
      </c>
      <c r="F1299" s="167" t="s">
        <v>335</v>
      </c>
      <c r="H1299" s="168">
        <v>591.40599999999995</v>
      </c>
      <c r="L1299" s="166"/>
      <c r="M1299" s="169"/>
      <c r="T1299" s="170"/>
      <c r="AT1299" s="44" t="s">
        <v>327</v>
      </c>
      <c r="AU1299" s="44" t="s">
        <v>86</v>
      </c>
      <c r="AV1299" s="13" t="s">
        <v>315</v>
      </c>
      <c r="AW1299" s="13" t="s">
        <v>33</v>
      </c>
      <c r="AX1299" s="13" t="s">
        <v>8</v>
      </c>
      <c r="AY1299" s="44" t="s">
        <v>304</v>
      </c>
    </row>
    <row r="1300" spans="2:65" s="1" customFormat="1" ht="24.2" customHeight="1" x14ac:dyDescent="0.2">
      <c r="B1300" s="24"/>
      <c r="C1300" s="176" t="s">
        <v>1926</v>
      </c>
      <c r="D1300" s="176" t="s">
        <v>431</v>
      </c>
      <c r="E1300" s="177" t="s">
        <v>1876</v>
      </c>
      <c r="F1300" s="178" t="s">
        <v>1877</v>
      </c>
      <c r="G1300" s="179" t="s">
        <v>325</v>
      </c>
      <c r="H1300" s="180">
        <v>650.54700000000003</v>
      </c>
      <c r="I1300" s="46"/>
      <c r="J1300" s="181">
        <f>ROUND(I1300*H1300,0)</f>
        <v>0</v>
      </c>
      <c r="K1300" s="178" t="s">
        <v>310</v>
      </c>
      <c r="L1300" s="182"/>
      <c r="M1300" s="183" t="s">
        <v>1</v>
      </c>
      <c r="N1300" s="184" t="s">
        <v>42</v>
      </c>
      <c r="P1300" s="158">
        <f>O1300*H1300</f>
        <v>0</v>
      </c>
      <c r="Q1300" s="158">
        <v>2.9999999999999997E-4</v>
      </c>
      <c r="R1300" s="158">
        <f>Q1300*H1300</f>
        <v>0.19516409999999998</v>
      </c>
      <c r="S1300" s="158">
        <v>0</v>
      </c>
      <c r="T1300" s="159">
        <f>S1300*H1300</f>
        <v>0</v>
      </c>
      <c r="AR1300" s="41" t="s">
        <v>476</v>
      </c>
      <c r="AT1300" s="41" t="s">
        <v>431</v>
      </c>
      <c r="AU1300" s="41" t="s">
        <v>86</v>
      </c>
      <c r="AY1300" s="17" t="s">
        <v>304</v>
      </c>
      <c r="BE1300" s="42">
        <f>IF(N1300="základní",J1300,0)</f>
        <v>0</v>
      </c>
      <c r="BF1300" s="42">
        <f>IF(N1300="snížená",J1300,0)</f>
        <v>0</v>
      </c>
      <c r="BG1300" s="42">
        <f>IF(N1300="zákl. přenesená",J1300,0)</f>
        <v>0</v>
      </c>
      <c r="BH1300" s="42">
        <f>IF(N1300="sníž. přenesená",J1300,0)</f>
        <v>0</v>
      </c>
      <c r="BI1300" s="42">
        <f>IF(N1300="nulová",J1300,0)</f>
        <v>0</v>
      </c>
      <c r="BJ1300" s="17" t="s">
        <v>8</v>
      </c>
      <c r="BK1300" s="42">
        <f>ROUND(I1300*H1300,0)</f>
        <v>0</v>
      </c>
      <c r="BL1300" s="17" t="s">
        <v>394</v>
      </c>
      <c r="BM1300" s="41" t="s">
        <v>1927</v>
      </c>
    </row>
    <row r="1301" spans="2:65" s="12" customFormat="1" x14ac:dyDescent="0.2">
      <c r="B1301" s="160"/>
      <c r="D1301" s="161" t="s">
        <v>327</v>
      </c>
      <c r="E1301" s="43" t="s">
        <v>1</v>
      </c>
      <c r="F1301" s="162" t="s">
        <v>1928</v>
      </c>
      <c r="H1301" s="163">
        <v>58.680999999999997</v>
      </c>
      <c r="L1301" s="160"/>
      <c r="M1301" s="164"/>
      <c r="T1301" s="165"/>
      <c r="AT1301" s="43" t="s">
        <v>327</v>
      </c>
      <c r="AU1301" s="43" t="s">
        <v>86</v>
      </c>
      <c r="AV1301" s="12" t="s">
        <v>86</v>
      </c>
      <c r="AW1301" s="12" t="s">
        <v>33</v>
      </c>
      <c r="AX1301" s="12" t="s">
        <v>77</v>
      </c>
      <c r="AY1301" s="43" t="s">
        <v>304</v>
      </c>
    </row>
    <row r="1302" spans="2:65" s="12" customFormat="1" x14ac:dyDescent="0.2">
      <c r="B1302" s="160"/>
      <c r="D1302" s="161" t="s">
        <v>327</v>
      </c>
      <c r="E1302" s="43" t="s">
        <v>1</v>
      </c>
      <c r="F1302" s="162" t="s">
        <v>1929</v>
      </c>
      <c r="H1302" s="163">
        <v>36.716000000000001</v>
      </c>
      <c r="L1302" s="160"/>
      <c r="M1302" s="164"/>
      <c r="T1302" s="165"/>
      <c r="AT1302" s="43" t="s">
        <v>327</v>
      </c>
      <c r="AU1302" s="43" t="s">
        <v>86</v>
      </c>
      <c r="AV1302" s="12" t="s">
        <v>86</v>
      </c>
      <c r="AW1302" s="12" t="s">
        <v>33</v>
      </c>
      <c r="AX1302" s="12" t="s">
        <v>77</v>
      </c>
      <c r="AY1302" s="43" t="s">
        <v>304</v>
      </c>
    </row>
    <row r="1303" spans="2:65" s="12" customFormat="1" x14ac:dyDescent="0.2">
      <c r="B1303" s="160"/>
      <c r="D1303" s="161" t="s">
        <v>327</v>
      </c>
      <c r="E1303" s="43" t="s">
        <v>1</v>
      </c>
      <c r="F1303" s="162" t="s">
        <v>1930</v>
      </c>
      <c r="H1303" s="163">
        <v>555.15</v>
      </c>
      <c r="L1303" s="160"/>
      <c r="M1303" s="164"/>
      <c r="T1303" s="165"/>
      <c r="AT1303" s="43" t="s">
        <v>327</v>
      </c>
      <c r="AU1303" s="43" t="s">
        <v>86</v>
      </c>
      <c r="AV1303" s="12" t="s">
        <v>86</v>
      </c>
      <c r="AW1303" s="12" t="s">
        <v>33</v>
      </c>
      <c r="AX1303" s="12" t="s">
        <v>77</v>
      </c>
      <c r="AY1303" s="43" t="s">
        <v>304</v>
      </c>
    </row>
    <row r="1304" spans="2:65" s="13" customFormat="1" x14ac:dyDescent="0.2">
      <c r="B1304" s="166"/>
      <c r="D1304" s="161" t="s">
        <v>327</v>
      </c>
      <c r="E1304" s="44" t="s">
        <v>1</v>
      </c>
      <c r="F1304" s="167" t="s">
        <v>335</v>
      </c>
      <c r="H1304" s="168">
        <v>650.54700000000003</v>
      </c>
      <c r="L1304" s="166"/>
      <c r="M1304" s="169"/>
      <c r="T1304" s="170"/>
      <c r="AT1304" s="44" t="s">
        <v>327</v>
      </c>
      <c r="AU1304" s="44" t="s">
        <v>86</v>
      </c>
      <c r="AV1304" s="13" t="s">
        <v>315</v>
      </c>
      <c r="AW1304" s="13" t="s">
        <v>33</v>
      </c>
      <c r="AX1304" s="13" t="s">
        <v>8</v>
      </c>
      <c r="AY1304" s="44" t="s">
        <v>304</v>
      </c>
    </row>
    <row r="1305" spans="2:65" s="1" customFormat="1" ht="37.9" customHeight="1" x14ac:dyDescent="0.2">
      <c r="B1305" s="24"/>
      <c r="C1305" s="150" t="s">
        <v>1931</v>
      </c>
      <c r="D1305" s="150" t="s">
        <v>306</v>
      </c>
      <c r="E1305" s="151" t="s">
        <v>1932</v>
      </c>
      <c r="F1305" s="152" t="s">
        <v>1933</v>
      </c>
      <c r="G1305" s="153" t="s">
        <v>346</v>
      </c>
      <c r="H1305" s="154">
        <v>3</v>
      </c>
      <c r="I1305" s="40"/>
      <c r="J1305" s="155">
        <f>ROUND(I1305*H1305,0)</f>
        <v>0</v>
      </c>
      <c r="K1305" s="152" t="s">
        <v>310</v>
      </c>
      <c r="L1305" s="24"/>
      <c r="M1305" s="156" t="s">
        <v>1</v>
      </c>
      <c r="N1305" s="157" t="s">
        <v>42</v>
      </c>
      <c r="P1305" s="158">
        <f>O1305*H1305</f>
        <v>0</v>
      </c>
      <c r="Q1305" s="158">
        <v>6.3500000000000004E-4</v>
      </c>
      <c r="R1305" s="158">
        <f>Q1305*H1305</f>
        <v>1.905E-3</v>
      </c>
      <c r="S1305" s="158">
        <v>0</v>
      </c>
      <c r="T1305" s="159">
        <f>S1305*H1305</f>
        <v>0</v>
      </c>
      <c r="AR1305" s="41" t="s">
        <v>394</v>
      </c>
      <c r="AT1305" s="41" t="s">
        <v>306</v>
      </c>
      <c r="AU1305" s="41" t="s">
        <v>86</v>
      </c>
      <c r="AY1305" s="17" t="s">
        <v>304</v>
      </c>
      <c r="BE1305" s="42">
        <f>IF(N1305="základní",J1305,0)</f>
        <v>0</v>
      </c>
      <c r="BF1305" s="42">
        <f>IF(N1305="snížená",J1305,0)</f>
        <v>0</v>
      </c>
      <c r="BG1305" s="42">
        <f>IF(N1305="zákl. přenesená",J1305,0)</f>
        <v>0</v>
      </c>
      <c r="BH1305" s="42">
        <f>IF(N1305="sníž. přenesená",J1305,0)</f>
        <v>0</v>
      </c>
      <c r="BI1305" s="42">
        <f>IF(N1305="nulová",J1305,0)</f>
        <v>0</v>
      </c>
      <c r="BJ1305" s="17" t="s">
        <v>8</v>
      </c>
      <c r="BK1305" s="42">
        <f>ROUND(I1305*H1305,0)</f>
        <v>0</v>
      </c>
      <c r="BL1305" s="17" t="s">
        <v>394</v>
      </c>
      <c r="BM1305" s="41" t="s">
        <v>1934</v>
      </c>
    </row>
    <row r="1306" spans="2:65" s="12" customFormat="1" x14ac:dyDescent="0.2">
      <c r="B1306" s="160"/>
      <c r="D1306" s="161" t="s">
        <v>327</v>
      </c>
      <c r="E1306" s="43" t="s">
        <v>1</v>
      </c>
      <c r="F1306" s="162" t="s">
        <v>1935</v>
      </c>
      <c r="H1306" s="163">
        <v>3</v>
      </c>
      <c r="L1306" s="160"/>
      <c r="M1306" s="164"/>
      <c r="T1306" s="165"/>
      <c r="AT1306" s="43" t="s">
        <v>327</v>
      </c>
      <c r="AU1306" s="43" t="s">
        <v>86</v>
      </c>
      <c r="AV1306" s="12" t="s">
        <v>86</v>
      </c>
      <c r="AW1306" s="12" t="s">
        <v>33</v>
      </c>
      <c r="AX1306" s="12" t="s">
        <v>8</v>
      </c>
      <c r="AY1306" s="43" t="s">
        <v>304</v>
      </c>
    </row>
    <row r="1307" spans="2:65" s="1" customFormat="1" ht="37.9" customHeight="1" x14ac:dyDescent="0.2">
      <c r="B1307" s="24"/>
      <c r="C1307" s="176" t="s">
        <v>1936</v>
      </c>
      <c r="D1307" s="176" t="s">
        <v>431</v>
      </c>
      <c r="E1307" s="177" t="s">
        <v>1937</v>
      </c>
      <c r="F1307" s="178" t="s">
        <v>1938</v>
      </c>
      <c r="G1307" s="179" t="s">
        <v>346</v>
      </c>
      <c r="H1307" s="180">
        <v>3.6</v>
      </c>
      <c r="I1307" s="46"/>
      <c r="J1307" s="181">
        <f>ROUND(I1307*H1307,0)</f>
        <v>0</v>
      </c>
      <c r="K1307" s="178" t="s">
        <v>310</v>
      </c>
      <c r="L1307" s="182"/>
      <c r="M1307" s="183" t="s">
        <v>1</v>
      </c>
      <c r="N1307" s="184" t="s">
        <v>42</v>
      </c>
      <c r="P1307" s="158">
        <f>O1307*H1307</f>
        <v>0</v>
      </c>
      <c r="Q1307" s="158">
        <v>6.8399999999999997E-3</v>
      </c>
      <c r="R1307" s="158">
        <f>Q1307*H1307</f>
        <v>2.4624E-2</v>
      </c>
      <c r="S1307" s="158">
        <v>0</v>
      </c>
      <c r="T1307" s="159">
        <f>S1307*H1307</f>
        <v>0</v>
      </c>
      <c r="AR1307" s="41" t="s">
        <v>476</v>
      </c>
      <c r="AT1307" s="41" t="s">
        <v>431</v>
      </c>
      <c r="AU1307" s="41" t="s">
        <v>86</v>
      </c>
      <c r="AY1307" s="17" t="s">
        <v>304</v>
      </c>
      <c r="BE1307" s="42">
        <f>IF(N1307="základní",J1307,0)</f>
        <v>0</v>
      </c>
      <c r="BF1307" s="42">
        <f>IF(N1307="snížená",J1307,0)</f>
        <v>0</v>
      </c>
      <c r="BG1307" s="42">
        <f>IF(N1307="zákl. přenesená",J1307,0)</f>
        <v>0</v>
      </c>
      <c r="BH1307" s="42">
        <f>IF(N1307="sníž. přenesená",J1307,0)</f>
        <v>0</v>
      </c>
      <c r="BI1307" s="42">
        <f>IF(N1307="nulová",J1307,0)</f>
        <v>0</v>
      </c>
      <c r="BJ1307" s="17" t="s">
        <v>8</v>
      </c>
      <c r="BK1307" s="42">
        <f>ROUND(I1307*H1307,0)</f>
        <v>0</v>
      </c>
      <c r="BL1307" s="17" t="s">
        <v>394</v>
      </c>
      <c r="BM1307" s="41" t="s">
        <v>1939</v>
      </c>
    </row>
    <row r="1308" spans="2:65" s="12" customFormat="1" x14ac:dyDescent="0.2">
      <c r="B1308" s="160"/>
      <c r="D1308" s="161" t="s">
        <v>327</v>
      </c>
      <c r="E1308" s="43" t="s">
        <v>1</v>
      </c>
      <c r="F1308" s="162" t="s">
        <v>1940</v>
      </c>
      <c r="H1308" s="163">
        <v>3.6</v>
      </c>
      <c r="L1308" s="160"/>
      <c r="M1308" s="164"/>
      <c r="T1308" s="165"/>
      <c r="AT1308" s="43" t="s">
        <v>327</v>
      </c>
      <c r="AU1308" s="43" t="s">
        <v>86</v>
      </c>
      <c r="AV1308" s="12" t="s">
        <v>86</v>
      </c>
      <c r="AW1308" s="12" t="s">
        <v>33</v>
      </c>
      <c r="AX1308" s="12" t="s">
        <v>8</v>
      </c>
      <c r="AY1308" s="43" t="s">
        <v>304</v>
      </c>
    </row>
    <row r="1309" spans="2:65" s="1" customFormat="1" ht="37.9" customHeight="1" x14ac:dyDescent="0.2">
      <c r="B1309" s="24"/>
      <c r="C1309" s="150" t="s">
        <v>1941</v>
      </c>
      <c r="D1309" s="150" t="s">
        <v>306</v>
      </c>
      <c r="E1309" s="151" t="s">
        <v>1942</v>
      </c>
      <c r="F1309" s="152" t="s">
        <v>1943</v>
      </c>
      <c r="G1309" s="153" t="s">
        <v>346</v>
      </c>
      <c r="H1309" s="154">
        <v>1.25</v>
      </c>
      <c r="I1309" s="40"/>
      <c r="J1309" s="155">
        <f>ROUND(I1309*H1309,0)</f>
        <v>0</v>
      </c>
      <c r="K1309" s="152" t="s">
        <v>310</v>
      </c>
      <c r="L1309" s="24"/>
      <c r="M1309" s="156" t="s">
        <v>1</v>
      </c>
      <c r="N1309" s="157" t="s">
        <v>42</v>
      </c>
      <c r="P1309" s="158">
        <f>O1309*H1309</f>
        <v>0</v>
      </c>
      <c r="Q1309" s="158">
        <v>6.5359999999999995E-4</v>
      </c>
      <c r="R1309" s="158">
        <f>Q1309*H1309</f>
        <v>8.1699999999999991E-4</v>
      </c>
      <c r="S1309" s="158">
        <v>0</v>
      </c>
      <c r="T1309" s="159">
        <f>S1309*H1309</f>
        <v>0</v>
      </c>
      <c r="AR1309" s="41" t="s">
        <v>394</v>
      </c>
      <c r="AT1309" s="41" t="s">
        <v>306</v>
      </c>
      <c r="AU1309" s="41" t="s">
        <v>86</v>
      </c>
      <c r="AY1309" s="17" t="s">
        <v>304</v>
      </c>
      <c r="BE1309" s="42">
        <f>IF(N1309="základní",J1309,0)</f>
        <v>0</v>
      </c>
      <c r="BF1309" s="42">
        <f>IF(N1309="snížená",J1309,0)</f>
        <v>0</v>
      </c>
      <c r="BG1309" s="42">
        <f>IF(N1309="zákl. přenesená",J1309,0)</f>
        <v>0</v>
      </c>
      <c r="BH1309" s="42">
        <f>IF(N1309="sníž. přenesená",J1309,0)</f>
        <v>0</v>
      </c>
      <c r="BI1309" s="42">
        <f>IF(N1309="nulová",J1309,0)</f>
        <v>0</v>
      </c>
      <c r="BJ1309" s="17" t="s">
        <v>8</v>
      </c>
      <c r="BK1309" s="42">
        <f>ROUND(I1309*H1309,0)</f>
        <v>0</v>
      </c>
      <c r="BL1309" s="17" t="s">
        <v>394</v>
      </c>
      <c r="BM1309" s="41" t="s">
        <v>1944</v>
      </c>
    </row>
    <row r="1310" spans="2:65" s="12" customFormat="1" x14ac:dyDescent="0.2">
      <c r="B1310" s="160"/>
      <c r="D1310" s="161" t="s">
        <v>327</v>
      </c>
      <c r="E1310" s="43" t="s">
        <v>1</v>
      </c>
      <c r="F1310" s="162" t="s">
        <v>1945</v>
      </c>
      <c r="H1310" s="163">
        <v>1.25</v>
      </c>
      <c r="L1310" s="160"/>
      <c r="M1310" s="164"/>
      <c r="T1310" s="165"/>
      <c r="AT1310" s="43" t="s">
        <v>327</v>
      </c>
      <c r="AU1310" s="43" t="s">
        <v>86</v>
      </c>
      <c r="AV1310" s="12" t="s">
        <v>86</v>
      </c>
      <c r="AW1310" s="12" t="s">
        <v>33</v>
      </c>
      <c r="AX1310" s="12" t="s">
        <v>8</v>
      </c>
      <c r="AY1310" s="43" t="s">
        <v>304</v>
      </c>
    </row>
    <row r="1311" spans="2:65" s="1" customFormat="1" ht="37.9" customHeight="1" x14ac:dyDescent="0.2">
      <c r="B1311" s="24"/>
      <c r="C1311" s="176" t="s">
        <v>1946</v>
      </c>
      <c r="D1311" s="176" t="s">
        <v>431</v>
      </c>
      <c r="E1311" s="177" t="s">
        <v>1947</v>
      </c>
      <c r="F1311" s="178" t="s">
        <v>1948</v>
      </c>
      <c r="G1311" s="179" t="s">
        <v>346</v>
      </c>
      <c r="H1311" s="180">
        <v>1.5</v>
      </c>
      <c r="I1311" s="46"/>
      <c r="J1311" s="181">
        <f>ROUND(I1311*H1311,0)</f>
        <v>0</v>
      </c>
      <c r="K1311" s="178" t="s">
        <v>310</v>
      </c>
      <c r="L1311" s="182"/>
      <c r="M1311" s="183" t="s">
        <v>1</v>
      </c>
      <c r="N1311" s="184" t="s">
        <v>42</v>
      </c>
      <c r="P1311" s="158">
        <f>O1311*H1311</f>
        <v>0</v>
      </c>
      <c r="Q1311" s="158">
        <v>8.6400000000000001E-3</v>
      </c>
      <c r="R1311" s="158">
        <f>Q1311*H1311</f>
        <v>1.2959999999999999E-2</v>
      </c>
      <c r="S1311" s="158">
        <v>0</v>
      </c>
      <c r="T1311" s="159">
        <f>S1311*H1311</f>
        <v>0</v>
      </c>
      <c r="AR1311" s="41" t="s">
        <v>476</v>
      </c>
      <c r="AT1311" s="41" t="s">
        <v>431</v>
      </c>
      <c r="AU1311" s="41" t="s">
        <v>86</v>
      </c>
      <c r="AY1311" s="17" t="s">
        <v>304</v>
      </c>
      <c r="BE1311" s="42">
        <f>IF(N1311="základní",J1311,0)</f>
        <v>0</v>
      </c>
      <c r="BF1311" s="42">
        <f>IF(N1311="snížená",J1311,0)</f>
        <v>0</v>
      </c>
      <c r="BG1311" s="42">
        <f>IF(N1311="zákl. přenesená",J1311,0)</f>
        <v>0</v>
      </c>
      <c r="BH1311" s="42">
        <f>IF(N1311="sníž. přenesená",J1311,0)</f>
        <v>0</v>
      </c>
      <c r="BI1311" s="42">
        <f>IF(N1311="nulová",J1311,0)</f>
        <v>0</v>
      </c>
      <c r="BJ1311" s="17" t="s">
        <v>8</v>
      </c>
      <c r="BK1311" s="42">
        <f>ROUND(I1311*H1311,0)</f>
        <v>0</v>
      </c>
      <c r="BL1311" s="17" t="s">
        <v>394</v>
      </c>
      <c r="BM1311" s="41" t="s">
        <v>1949</v>
      </c>
    </row>
    <row r="1312" spans="2:65" s="12" customFormat="1" x14ac:dyDescent="0.2">
      <c r="B1312" s="160"/>
      <c r="D1312" s="161" t="s">
        <v>327</v>
      </c>
      <c r="E1312" s="43" t="s">
        <v>1</v>
      </c>
      <c r="F1312" s="162" t="s">
        <v>1950</v>
      </c>
      <c r="H1312" s="163">
        <v>1.5</v>
      </c>
      <c r="L1312" s="160"/>
      <c r="M1312" s="164"/>
      <c r="T1312" s="165"/>
      <c r="AT1312" s="43" t="s">
        <v>327</v>
      </c>
      <c r="AU1312" s="43" t="s">
        <v>86</v>
      </c>
      <c r="AV1312" s="12" t="s">
        <v>86</v>
      </c>
      <c r="AW1312" s="12" t="s">
        <v>33</v>
      </c>
      <c r="AX1312" s="12" t="s">
        <v>8</v>
      </c>
      <c r="AY1312" s="43" t="s">
        <v>304</v>
      </c>
    </row>
    <row r="1313" spans="2:65" s="1" customFormat="1" ht="16.5" customHeight="1" x14ac:dyDescent="0.2">
      <c r="B1313" s="24"/>
      <c r="C1313" s="150" t="s">
        <v>1951</v>
      </c>
      <c r="D1313" s="150" t="s">
        <v>306</v>
      </c>
      <c r="E1313" s="151" t="s">
        <v>1952</v>
      </c>
      <c r="F1313" s="152" t="s">
        <v>1953</v>
      </c>
      <c r="G1313" s="153" t="s">
        <v>325</v>
      </c>
      <c r="H1313" s="154">
        <v>2.56</v>
      </c>
      <c r="I1313" s="40"/>
      <c r="J1313" s="155">
        <f>ROUND(I1313*H1313,0)</f>
        <v>0</v>
      </c>
      <c r="K1313" s="152" t="s">
        <v>310</v>
      </c>
      <c r="L1313" s="24"/>
      <c r="M1313" s="156" t="s">
        <v>1</v>
      </c>
      <c r="N1313" s="157" t="s">
        <v>42</v>
      </c>
      <c r="P1313" s="158">
        <f>O1313*H1313</f>
        <v>0</v>
      </c>
      <c r="Q1313" s="158">
        <v>0</v>
      </c>
      <c r="R1313" s="158">
        <f>Q1313*H1313</f>
        <v>0</v>
      </c>
      <c r="S1313" s="158">
        <v>0</v>
      </c>
      <c r="T1313" s="159">
        <f>S1313*H1313</f>
        <v>0</v>
      </c>
      <c r="AR1313" s="41" t="s">
        <v>394</v>
      </c>
      <c r="AT1313" s="41" t="s">
        <v>306</v>
      </c>
      <c r="AU1313" s="41" t="s">
        <v>86</v>
      </c>
      <c r="AY1313" s="17" t="s">
        <v>304</v>
      </c>
      <c r="BE1313" s="42">
        <f>IF(N1313="základní",J1313,0)</f>
        <v>0</v>
      </c>
      <c r="BF1313" s="42">
        <f>IF(N1313="snížená",J1313,0)</f>
        <v>0</v>
      </c>
      <c r="BG1313" s="42">
        <f>IF(N1313="zákl. přenesená",J1313,0)</f>
        <v>0</v>
      </c>
      <c r="BH1313" s="42">
        <f>IF(N1313="sníž. přenesená",J1313,0)</f>
        <v>0</v>
      </c>
      <c r="BI1313" s="42">
        <f>IF(N1313="nulová",J1313,0)</f>
        <v>0</v>
      </c>
      <c r="BJ1313" s="17" t="s">
        <v>8</v>
      </c>
      <c r="BK1313" s="42">
        <f>ROUND(I1313*H1313,0)</f>
        <v>0</v>
      </c>
      <c r="BL1313" s="17" t="s">
        <v>394</v>
      </c>
      <c r="BM1313" s="41" t="s">
        <v>1954</v>
      </c>
    </row>
    <row r="1314" spans="2:65" s="12" customFormat="1" x14ac:dyDescent="0.2">
      <c r="B1314" s="160"/>
      <c r="D1314" s="161" t="s">
        <v>327</v>
      </c>
      <c r="E1314" s="43" t="s">
        <v>1</v>
      </c>
      <c r="F1314" s="162" t="s">
        <v>1955</v>
      </c>
      <c r="H1314" s="163">
        <v>2.56</v>
      </c>
      <c r="L1314" s="160"/>
      <c r="M1314" s="164"/>
      <c r="T1314" s="165"/>
      <c r="AT1314" s="43" t="s">
        <v>327</v>
      </c>
      <c r="AU1314" s="43" t="s">
        <v>86</v>
      </c>
      <c r="AV1314" s="12" t="s">
        <v>86</v>
      </c>
      <c r="AW1314" s="12" t="s">
        <v>33</v>
      </c>
      <c r="AX1314" s="12" t="s">
        <v>77</v>
      </c>
      <c r="AY1314" s="43" t="s">
        <v>304</v>
      </c>
    </row>
    <row r="1315" spans="2:65" s="13" customFormat="1" x14ac:dyDescent="0.2">
      <c r="B1315" s="166"/>
      <c r="D1315" s="161" t="s">
        <v>327</v>
      </c>
      <c r="E1315" s="44" t="s">
        <v>1</v>
      </c>
      <c r="F1315" s="167" t="s">
        <v>1956</v>
      </c>
      <c r="H1315" s="168">
        <v>2.56</v>
      </c>
      <c r="L1315" s="166"/>
      <c r="M1315" s="169"/>
      <c r="T1315" s="170"/>
      <c r="AT1315" s="44" t="s">
        <v>327</v>
      </c>
      <c r="AU1315" s="44" t="s">
        <v>86</v>
      </c>
      <c r="AV1315" s="13" t="s">
        <v>315</v>
      </c>
      <c r="AW1315" s="13" t="s">
        <v>33</v>
      </c>
      <c r="AX1315" s="13" t="s">
        <v>8</v>
      </c>
      <c r="AY1315" s="44" t="s">
        <v>304</v>
      </c>
    </row>
    <row r="1316" spans="2:65" s="1" customFormat="1" ht="24.2" customHeight="1" x14ac:dyDescent="0.2">
      <c r="B1316" s="24"/>
      <c r="C1316" s="176" t="s">
        <v>1957</v>
      </c>
      <c r="D1316" s="176" t="s">
        <v>431</v>
      </c>
      <c r="E1316" s="177" t="s">
        <v>1958</v>
      </c>
      <c r="F1316" s="178" t="s">
        <v>1959</v>
      </c>
      <c r="G1316" s="179" t="s">
        <v>325</v>
      </c>
      <c r="H1316" s="180">
        <v>2.8159999999999998</v>
      </c>
      <c r="I1316" s="46"/>
      <c r="J1316" s="181">
        <f>ROUND(I1316*H1316,0)</f>
        <v>0</v>
      </c>
      <c r="K1316" s="178" t="s">
        <v>310</v>
      </c>
      <c r="L1316" s="182"/>
      <c r="M1316" s="183" t="s">
        <v>1</v>
      </c>
      <c r="N1316" s="184" t="s">
        <v>42</v>
      </c>
      <c r="P1316" s="158">
        <f>O1316*H1316</f>
        <v>0</v>
      </c>
      <c r="Q1316" s="158">
        <v>3.8999999999999998E-3</v>
      </c>
      <c r="R1316" s="158">
        <f>Q1316*H1316</f>
        <v>1.0982399999999998E-2</v>
      </c>
      <c r="S1316" s="158">
        <v>0</v>
      </c>
      <c r="T1316" s="159">
        <f>S1316*H1316</f>
        <v>0</v>
      </c>
      <c r="AR1316" s="41" t="s">
        <v>476</v>
      </c>
      <c r="AT1316" s="41" t="s">
        <v>431</v>
      </c>
      <c r="AU1316" s="41" t="s">
        <v>86</v>
      </c>
      <c r="AY1316" s="17" t="s">
        <v>304</v>
      </c>
      <c r="BE1316" s="42">
        <f>IF(N1316="základní",J1316,0)</f>
        <v>0</v>
      </c>
      <c r="BF1316" s="42">
        <f>IF(N1316="snížená",J1316,0)</f>
        <v>0</v>
      </c>
      <c r="BG1316" s="42">
        <f>IF(N1316="zákl. přenesená",J1316,0)</f>
        <v>0</v>
      </c>
      <c r="BH1316" s="42">
        <f>IF(N1316="sníž. přenesená",J1316,0)</f>
        <v>0</v>
      </c>
      <c r="BI1316" s="42">
        <f>IF(N1316="nulová",J1316,0)</f>
        <v>0</v>
      </c>
      <c r="BJ1316" s="17" t="s">
        <v>8</v>
      </c>
      <c r="BK1316" s="42">
        <f>ROUND(I1316*H1316,0)</f>
        <v>0</v>
      </c>
      <c r="BL1316" s="17" t="s">
        <v>394</v>
      </c>
      <c r="BM1316" s="41" t="s">
        <v>1960</v>
      </c>
    </row>
    <row r="1317" spans="2:65" s="12" customFormat="1" x14ac:dyDescent="0.2">
      <c r="B1317" s="160"/>
      <c r="D1317" s="161" t="s">
        <v>327</v>
      </c>
      <c r="E1317" s="43" t="s">
        <v>1</v>
      </c>
      <c r="F1317" s="162" t="s">
        <v>1961</v>
      </c>
      <c r="H1317" s="163">
        <v>2.8159999999999998</v>
      </c>
      <c r="L1317" s="160"/>
      <c r="M1317" s="164"/>
      <c r="T1317" s="165"/>
      <c r="AT1317" s="43" t="s">
        <v>327</v>
      </c>
      <c r="AU1317" s="43" t="s">
        <v>86</v>
      </c>
      <c r="AV1317" s="12" t="s">
        <v>86</v>
      </c>
      <c r="AW1317" s="12" t="s">
        <v>33</v>
      </c>
      <c r="AX1317" s="12" t="s">
        <v>77</v>
      </c>
      <c r="AY1317" s="43" t="s">
        <v>304</v>
      </c>
    </row>
    <row r="1318" spans="2:65" s="13" customFormat="1" x14ac:dyDescent="0.2">
      <c r="B1318" s="166"/>
      <c r="D1318" s="161" t="s">
        <v>327</v>
      </c>
      <c r="E1318" s="44" t="s">
        <v>1</v>
      </c>
      <c r="F1318" s="167" t="s">
        <v>1956</v>
      </c>
      <c r="H1318" s="168">
        <v>2.8159999999999998</v>
      </c>
      <c r="L1318" s="166"/>
      <c r="M1318" s="169"/>
      <c r="T1318" s="170"/>
      <c r="AT1318" s="44" t="s">
        <v>327</v>
      </c>
      <c r="AU1318" s="44" t="s">
        <v>86</v>
      </c>
      <c r="AV1318" s="13" t="s">
        <v>315</v>
      </c>
      <c r="AW1318" s="13" t="s">
        <v>33</v>
      </c>
      <c r="AX1318" s="13" t="s">
        <v>8</v>
      </c>
      <c r="AY1318" s="44" t="s">
        <v>304</v>
      </c>
    </row>
    <row r="1319" spans="2:65" s="1" customFormat="1" ht="33" customHeight="1" x14ac:dyDescent="0.2">
      <c r="B1319" s="24"/>
      <c r="C1319" s="150" t="s">
        <v>1962</v>
      </c>
      <c r="D1319" s="150" t="s">
        <v>306</v>
      </c>
      <c r="E1319" s="151" t="s">
        <v>1963</v>
      </c>
      <c r="F1319" s="152" t="s">
        <v>1964</v>
      </c>
      <c r="G1319" s="153" t="s">
        <v>416</v>
      </c>
      <c r="H1319" s="154">
        <v>4.24</v>
      </c>
      <c r="I1319" s="40"/>
      <c r="J1319" s="155">
        <f>ROUND(I1319*H1319,0)</f>
        <v>0</v>
      </c>
      <c r="K1319" s="152" t="s">
        <v>310</v>
      </c>
      <c r="L1319" s="24"/>
      <c r="M1319" s="156" t="s">
        <v>1</v>
      </c>
      <c r="N1319" s="157" t="s">
        <v>42</v>
      </c>
      <c r="P1319" s="158">
        <f>O1319*H1319</f>
        <v>0</v>
      </c>
      <c r="Q1319" s="158">
        <v>0</v>
      </c>
      <c r="R1319" s="158">
        <f>Q1319*H1319</f>
        <v>0</v>
      </c>
      <c r="S1319" s="158">
        <v>0</v>
      </c>
      <c r="T1319" s="159">
        <f>S1319*H1319</f>
        <v>0</v>
      </c>
      <c r="AR1319" s="41" t="s">
        <v>394</v>
      </c>
      <c r="AT1319" s="41" t="s">
        <v>306</v>
      </c>
      <c r="AU1319" s="41" t="s">
        <v>86</v>
      </c>
      <c r="AY1319" s="17" t="s">
        <v>304</v>
      </c>
      <c r="BE1319" s="42">
        <f>IF(N1319="základní",J1319,0)</f>
        <v>0</v>
      </c>
      <c r="BF1319" s="42">
        <f>IF(N1319="snížená",J1319,0)</f>
        <v>0</v>
      </c>
      <c r="BG1319" s="42">
        <f>IF(N1319="zákl. přenesená",J1319,0)</f>
        <v>0</v>
      </c>
      <c r="BH1319" s="42">
        <f>IF(N1319="sníž. přenesená",J1319,0)</f>
        <v>0</v>
      </c>
      <c r="BI1319" s="42">
        <f>IF(N1319="nulová",J1319,0)</f>
        <v>0</v>
      </c>
      <c r="BJ1319" s="17" t="s">
        <v>8</v>
      </c>
      <c r="BK1319" s="42">
        <f>ROUND(I1319*H1319,0)</f>
        <v>0</v>
      </c>
      <c r="BL1319" s="17" t="s">
        <v>394</v>
      </c>
      <c r="BM1319" s="41" t="s">
        <v>1965</v>
      </c>
    </row>
    <row r="1320" spans="2:65" s="11" customFormat="1" ht="22.9" customHeight="1" x14ac:dyDescent="0.2">
      <c r="B1320" s="142"/>
      <c r="D1320" s="37" t="s">
        <v>76</v>
      </c>
      <c r="E1320" s="148" t="s">
        <v>1966</v>
      </c>
      <c r="F1320" s="148" t="s">
        <v>1967</v>
      </c>
      <c r="J1320" s="149">
        <f>BK1320</f>
        <v>0</v>
      </c>
      <c r="L1320" s="142"/>
      <c r="M1320" s="145"/>
      <c r="P1320" s="146">
        <f>SUM(P1321:P1323)</f>
        <v>0</v>
      </c>
      <c r="R1320" s="146">
        <f>SUM(R1321:R1323)</f>
        <v>2.1434712100000003E-2</v>
      </c>
      <c r="T1320" s="147">
        <f>SUM(T1321:T1323)</f>
        <v>0</v>
      </c>
      <c r="AR1320" s="37" t="s">
        <v>86</v>
      </c>
      <c r="AT1320" s="38" t="s">
        <v>76</v>
      </c>
      <c r="AU1320" s="38" t="s">
        <v>8</v>
      </c>
      <c r="AY1320" s="37" t="s">
        <v>304</v>
      </c>
      <c r="BK1320" s="39">
        <f>SUM(BK1321:BK1323)</f>
        <v>0</v>
      </c>
    </row>
    <row r="1321" spans="2:65" s="1" customFormat="1" ht="16.5" customHeight="1" x14ac:dyDescent="0.2">
      <c r="B1321" s="24"/>
      <c r="C1321" s="150" t="s">
        <v>1968</v>
      </c>
      <c r="D1321" s="150" t="s">
        <v>306</v>
      </c>
      <c r="E1321" s="151" t="s">
        <v>1969</v>
      </c>
      <c r="F1321" s="152" t="s">
        <v>1970</v>
      </c>
      <c r="G1321" s="153" t="s">
        <v>1971</v>
      </c>
      <c r="H1321" s="154">
        <v>1</v>
      </c>
      <c r="I1321" s="40"/>
      <c r="J1321" s="155">
        <f>ROUND(I1321*H1321,0)</f>
        <v>0</v>
      </c>
      <c r="K1321" s="152" t="s">
        <v>310</v>
      </c>
      <c r="L1321" s="24"/>
      <c r="M1321" s="156" t="s">
        <v>1</v>
      </c>
      <c r="N1321" s="157" t="s">
        <v>42</v>
      </c>
      <c r="P1321" s="158">
        <f>O1321*H1321</f>
        <v>0</v>
      </c>
      <c r="Q1321" s="158">
        <v>4.347121E-4</v>
      </c>
      <c r="R1321" s="158">
        <f>Q1321*H1321</f>
        <v>4.347121E-4</v>
      </c>
      <c r="S1321" s="158">
        <v>0</v>
      </c>
      <c r="T1321" s="159">
        <f>S1321*H1321</f>
        <v>0</v>
      </c>
      <c r="AR1321" s="41" t="s">
        <v>394</v>
      </c>
      <c r="AT1321" s="41" t="s">
        <v>306</v>
      </c>
      <c r="AU1321" s="41" t="s">
        <v>86</v>
      </c>
      <c r="AY1321" s="17" t="s">
        <v>304</v>
      </c>
      <c r="BE1321" s="42">
        <f>IF(N1321="základní",J1321,0)</f>
        <v>0</v>
      </c>
      <c r="BF1321" s="42">
        <f>IF(N1321="snížená",J1321,0)</f>
        <v>0</v>
      </c>
      <c r="BG1321" s="42">
        <f>IF(N1321="zákl. přenesená",J1321,0)</f>
        <v>0</v>
      </c>
      <c r="BH1321" s="42">
        <f>IF(N1321="sníž. přenesená",J1321,0)</f>
        <v>0</v>
      </c>
      <c r="BI1321" s="42">
        <f>IF(N1321="nulová",J1321,0)</f>
        <v>0</v>
      </c>
      <c r="BJ1321" s="17" t="s">
        <v>8</v>
      </c>
      <c r="BK1321" s="42">
        <f>ROUND(I1321*H1321,0)</f>
        <v>0</v>
      </c>
      <c r="BL1321" s="17" t="s">
        <v>394</v>
      </c>
      <c r="BM1321" s="41" t="s">
        <v>1972</v>
      </c>
    </row>
    <row r="1322" spans="2:65" s="12" customFormat="1" x14ac:dyDescent="0.2">
      <c r="B1322" s="160"/>
      <c r="D1322" s="161" t="s">
        <v>327</v>
      </c>
      <c r="E1322" s="43" t="s">
        <v>1</v>
      </c>
      <c r="F1322" s="162" t="s">
        <v>1973</v>
      </c>
      <c r="H1322" s="163">
        <v>1</v>
      </c>
      <c r="L1322" s="160"/>
      <c r="M1322" s="164"/>
      <c r="T1322" s="165"/>
      <c r="AT1322" s="43" t="s">
        <v>327</v>
      </c>
      <c r="AU1322" s="43" t="s">
        <v>86</v>
      </c>
      <c r="AV1322" s="12" t="s">
        <v>86</v>
      </c>
      <c r="AW1322" s="12" t="s">
        <v>33</v>
      </c>
      <c r="AX1322" s="12" t="s">
        <v>8</v>
      </c>
      <c r="AY1322" s="43" t="s">
        <v>304</v>
      </c>
    </row>
    <row r="1323" spans="2:65" s="1" customFormat="1" ht="16.5" customHeight="1" x14ac:dyDescent="0.2">
      <c r="B1323" s="24"/>
      <c r="C1323" s="176" t="s">
        <v>1974</v>
      </c>
      <c r="D1323" s="176" t="s">
        <v>431</v>
      </c>
      <c r="E1323" s="177" t="s">
        <v>1975</v>
      </c>
      <c r="F1323" s="178" t="s">
        <v>1976</v>
      </c>
      <c r="G1323" s="179" t="s">
        <v>309</v>
      </c>
      <c r="H1323" s="180">
        <v>1</v>
      </c>
      <c r="I1323" s="46"/>
      <c r="J1323" s="181">
        <f>ROUND(I1323*H1323,0)</f>
        <v>0</v>
      </c>
      <c r="K1323" s="178" t="s">
        <v>1</v>
      </c>
      <c r="L1323" s="182"/>
      <c r="M1323" s="183" t="s">
        <v>1</v>
      </c>
      <c r="N1323" s="184" t="s">
        <v>42</v>
      </c>
      <c r="P1323" s="158">
        <f>O1323*H1323</f>
        <v>0</v>
      </c>
      <c r="Q1323" s="158">
        <v>2.1000000000000001E-2</v>
      </c>
      <c r="R1323" s="158">
        <f>Q1323*H1323</f>
        <v>2.1000000000000001E-2</v>
      </c>
      <c r="S1323" s="158">
        <v>0</v>
      </c>
      <c r="T1323" s="159">
        <f>S1323*H1323</f>
        <v>0</v>
      </c>
      <c r="AR1323" s="41" t="s">
        <v>476</v>
      </c>
      <c r="AT1323" s="41" t="s">
        <v>431</v>
      </c>
      <c r="AU1323" s="41" t="s">
        <v>86</v>
      </c>
      <c r="AY1323" s="17" t="s">
        <v>304</v>
      </c>
      <c r="BE1323" s="42">
        <f>IF(N1323="základní",J1323,0)</f>
        <v>0</v>
      </c>
      <c r="BF1323" s="42">
        <f>IF(N1323="snížená",J1323,0)</f>
        <v>0</v>
      </c>
      <c r="BG1323" s="42">
        <f>IF(N1323="zákl. přenesená",J1323,0)</f>
        <v>0</v>
      </c>
      <c r="BH1323" s="42">
        <f>IF(N1323="sníž. přenesená",J1323,0)</f>
        <v>0</v>
      </c>
      <c r="BI1323" s="42">
        <f>IF(N1323="nulová",J1323,0)</f>
        <v>0</v>
      </c>
      <c r="BJ1323" s="17" t="s">
        <v>8</v>
      </c>
      <c r="BK1323" s="42">
        <f>ROUND(I1323*H1323,0)</f>
        <v>0</v>
      </c>
      <c r="BL1323" s="17" t="s">
        <v>394</v>
      </c>
      <c r="BM1323" s="41" t="s">
        <v>1977</v>
      </c>
    </row>
    <row r="1324" spans="2:65" s="11" customFormat="1" ht="22.9" customHeight="1" x14ac:dyDescent="0.2">
      <c r="B1324" s="142"/>
      <c r="D1324" s="37" t="s">
        <v>76</v>
      </c>
      <c r="E1324" s="148" t="s">
        <v>1978</v>
      </c>
      <c r="F1324" s="148" t="s">
        <v>1979</v>
      </c>
      <c r="J1324" s="149">
        <f>BK1324</f>
        <v>0</v>
      </c>
      <c r="L1324" s="142"/>
      <c r="M1324" s="145"/>
      <c r="P1324" s="146">
        <f>SUM(P1325:P1332)</f>
        <v>0</v>
      </c>
      <c r="R1324" s="146">
        <f>SUM(R1325:R1332)</f>
        <v>6.6599999999999993E-2</v>
      </c>
      <c r="T1324" s="147">
        <f>SUM(T1325:T1332)</f>
        <v>0</v>
      </c>
      <c r="AR1324" s="37" t="s">
        <v>86</v>
      </c>
      <c r="AT1324" s="38" t="s">
        <v>76</v>
      </c>
      <c r="AU1324" s="38" t="s">
        <v>8</v>
      </c>
      <c r="AY1324" s="37" t="s">
        <v>304</v>
      </c>
      <c r="BK1324" s="39">
        <f>SUM(BK1325:BK1332)</f>
        <v>0</v>
      </c>
    </row>
    <row r="1325" spans="2:65" s="1" customFormat="1" ht="16.5" customHeight="1" x14ac:dyDescent="0.2">
      <c r="B1325" s="24"/>
      <c r="C1325" s="150" t="s">
        <v>1980</v>
      </c>
      <c r="D1325" s="150" t="s">
        <v>306</v>
      </c>
      <c r="E1325" s="151" t="s">
        <v>1981</v>
      </c>
      <c r="F1325" s="152" t="s">
        <v>1982</v>
      </c>
      <c r="G1325" s="153" t="s">
        <v>309</v>
      </c>
      <c r="H1325" s="154">
        <v>6</v>
      </c>
      <c r="I1325" s="40"/>
      <c r="J1325" s="155">
        <f>ROUND(I1325*H1325,0)</f>
        <v>0</v>
      </c>
      <c r="K1325" s="152" t="s">
        <v>310</v>
      </c>
      <c r="L1325" s="24"/>
      <c r="M1325" s="156" t="s">
        <v>1</v>
      </c>
      <c r="N1325" s="157" t="s">
        <v>42</v>
      </c>
      <c r="P1325" s="158">
        <f>O1325*H1325</f>
        <v>0</v>
      </c>
      <c r="Q1325" s="158">
        <v>0</v>
      </c>
      <c r="R1325" s="158">
        <f>Q1325*H1325</f>
        <v>0</v>
      </c>
      <c r="S1325" s="158">
        <v>0</v>
      </c>
      <c r="T1325" s="159">
        <f>S1325*H1325</f>
        <v>0</v>
      </c>
      <c r="AR1325" s="41" t="s">
        <v>394</v>
      </c>
      <c r="AT1325" s="41" t="s">
        <v>306</v>
      </c>
      <c r="AU1325" s="41" t="s">
        <v>86</v>
      </c>
      <c r="AY1325" s="17" t="s">
        <v>304</v>
      </c>
      <c r="BE1325" s="42">
        <f>IF(N1325="základní",J1325,0)</f>
        <v>0</v>
      </c>
      <c r="BF1325" s="42">
        <f>IF(N1325="snížená",J1325,0)</f>
        <v>0</v>
      </c>
      <c r="BG1325" s="42">
        <f>IF(N1325="zákl. přenesená",J1325,0)</f>
        <v>0</v>
      </c>
      <c r="BH1325" s="42">
        <f>IF(N1325="sníž. přenesená",J1325,0)</f>
        <v>0</v>
      </c>
      <c r="BI1325" s="42">
        <f>IF(N1325="nulová",J1325,0)</f>
        <v>0</v>
      </c>
      <c r="BJ1325" s="17" t="s">
        <v>8</v>
      </c>
      <c r="BK1325" s="42">
        <f>ROUND(I1325*H1325,0)</f>
        <v>0</v>
      </c>
      <c r="BL1325" s="17" t="s">
        <v>394</v>
      </c>
      <c r="BM1325" s="41" t="s">
        <v>1983</v>
      </c>
    </row>
    <row r="1326" spans="2:65" s="12" customFormat="1" x14ac:dyDescent="0.2">
      <c r="B1326" s="160"/>
      <c r="D1326" s="161" t="s">
        <v>327</v>
      </c>
      <c r="E1326" s="43" t="s">
        <v>1</v>
      </c>
      <c r="F1326" s="162" t="s">
        <v>1984</v>
      </c>
      <c r="H1326" s="163">
        <v>6</v>
      </c>
      <c r="L1326" s="160"/>
      <c r="M1326" s="164"/>
      <c r="T1326" s="165"/>
      <c r="AT1326" s="43" t="s">
        <v>327</v>
      </c>
      <c r="AU1326" s="43" t="s">
        <v>86</v>
      </c>
      <c r="AV1326" s="12" t="s">
        <v>86</v>
      </c>
      <c r="AW1326" s="12" t="s">
        <v>33</v>
      </c>
      <c r="AX1326" s="12" t="s">
        <v>8</v>
      </c>
      <c r="AY1326" s="43" t="s">
        <v>304</v>
      </c>
    </row>
    <row r="1327" spans="2:65" s="1" customFormat="1" ht="24.2" customHeight="1" x14ac:dyDescent="0.2">
      <c r="B1327" s="24"/>
      <c r="C1327" s="176" t="s">
        <v>1985</v>
      </c>
      <c r="D1327" s="176" t="s">
        <v>431</v>
      </c>
      <c r="E1327" s="177" t="s">
        <v>1986</v>
      </c>
      <c r="F1327" s="178" t="s">
        <v>1987</v>
      </c>
      <c r="G1327" s="179" t="s">
        <v>309</v>
      </c>
      <c r="H1327" s="180">
        <v>6</v>
      </c>
      <c r="I1327" s="46"/>
      <c r="J1327" s="181">
        <f>ROUND(I1327*H1327,0)</f>
        <v>0</v>
      </c>
      <c r="K1327" s="178" t="s">
        <v>1</v>
      </c>
      <c r="L1327" s="182"/>
      <c r="M1327" s="183" t="s">
        <v>1</v>
      </c>
      <c r="N1327" s="184" t="s">
        <v>42</v>
      </c>
      <c r="P1327" s="158">
        <f>O1327*H1327</f>
        <v>0</v>
      </c>
      <c r="Q1327" s="158">
        <v>1.2999999999999999E-3</v>
      </c>
      <c r="R1327" s="158">
        <f>Q1327*H1327</f>
        <v>7.7999999999999996E-3</v>
      </c>
      <c r="S1327" s="158">
        <v>0</v>
      </c>
      <c r="T1327" s="159">
        <f>S1327*H1327</f>
        <v>0</v>
      </c>
      <c r="AR1327" s="41" t="s">
        <v>476</v>
      </c>
      <c r="AT1327" s="41" t="s">
        <v>431</v>
      </c>
      <c r="AU1327" s="41" t="s">
        <v>86</v>
      </c>
      <c r="AY1327" s="17" t="s">
        <v>304</v>
      </c>
      <c r="BE1327" s="42">
        <f>IF(N1327="základní",J1327,0)</f>
        <v>0</v>
      </c>
      <c r="BF1327" s="42">
        <f>IF(N1327="snížená",J1327,0)</f>
        <v>0</v>
      </c>
      <c r="BG1327" s="42">
        <f>IF(N1327="zákl. přenesená",J1327,0)</f>
        <v>0</v>
      </c>
      <c r="BH1327" s="42">
        <f>IF(N1327="sníž. přenesená",J1327,0)</f>
        <v>0</v>
      </c>
      <c r="BI1327" s="42">
        <f>IF(N1327="nulová",J1327,0)</f>
        <v>0</v>
      </c>
      <c r="BJ1327" s="17" t="s">
        <v>8</v>
      </c>
      <c r="BK1327" s="42">
        <f>ROUND(I1327*H1327,0)</f>
        <v>0</v>
      </c>
      <c r="BL1327" s="17" t="s">
        <v>394</v>
      </c>
      <c r="BM1327" s="41" t="s">
        <v>1988</v>
      </c>
    </row>
    <row r="1328" spans="2:65" s="1" customFormat="1" ht="24.2" customHeight="1" x14ac:dyDescent="0.2">
      <c r="B1328" s="24"/>
      <c r="C1328" s="150" t="s">
        <v>1989</v>
      </c>
      <c r="D1328" s="150" t="s">
        <v>306</v>
      </c>
      <c r="E1328" s="151" t="s">
        <v>1990</v>
      </c>
      <c r="F1328" s="152" t="s">
        <v>1991</v>
      </c>
      <c r="G1328" s="153" t="s">
        <v>309</v>
      </c>
      <c r="H1328" s="154">
        <v>4</v>
      </c>
      <c r="I1328" s="40"/>
      <c r="J1328" s="155">
        <f>ROUND(I1328*H1328,0)</f>
        <v>0</v>
      </c>
      <c r="K1328" s="152" t="s">
        <v>310</v>
      </c>
      <c r="L1328" s="24"/>
      <c r="M1328" s="156" t="s">
        <v>1</v>
      </c>
      <c r="N1328" s="157" t="s">
        <v>42</v>
      </c>
      <c r="P1328" s="158">
        <f>O1328*H1328</f>
        <v>0</v>
      </c>
      <c r="Q1328" s="158">
        <v>0</v>
      </c>
      <c r="R1328" s="158">
        <f>Q1328*H1328</f>
        <v>0</v>
      </c>
      <c r="S1328" s="158">
        <v>0</v>
      </c>
      <c r="T1328" s="159">
        <f>S1328*H1328</f>
        <v>0</v>
      </c>
      <c r="AR1328" s="41" t="s">
        <v>394</v>
      </c>
      <c r="AT1328" s="41" t="s">
        <v>306</v>
      </c>
      <c r="AU1328" s="41" t="s">
        <v>86</v>
      </c>
      <c r="AY1328" s="17" t="s">
        <v>304</v>
      </c>
      <c r="BE1328" s="42">
        <f>IF(N1328="základní",J1328,0)</f>
        <v>0</v>
      </c>
      <c r="BF1328" s="42">
        <f>IF(N1328="snížená",J1328,0)</f>
        <v>0</v>
      </c>
      <c r="BG1328" s="42">
        <f>IF(N1328="zákl. přenesená",J1328,0)</f>
        <v>0</v>
      </c>
      <c r="BH1328" s="42">
        <f>IF(N1328="sníž. přenesená",J1328,0)</f>
        <v>0</v>
      </c>
      <c r="BI1328" s="42">
        <f>IF(N1328="nulová",J1328,0)</f>
        <v>0</v>
      </c>
      <c r="BJ1328" s="17" t="s">
        <v>8</v>
      </c>
      <c r="BK1328" s="42">
        <f>ROUND(I1328*H1328,0)</f>
        <v>0</v>
      </c>
      <c r="BL1328" s="17" t="s">
        <v>394</v>
      </c>
      <c r="BM1328" s="41" t="s">
        <v>1992</v>
      </c>
    </row>
    <row r="1329" spans="2:65" s="12" customFormat="1" x14ac:dyDescent="0.2">
      <c r="B1329" s="160"/>
      <c r="D1329" s="161" t="s">
        <v>327</v>
      </c>
      <c r="E1329" s="43" t="s">
        <v>1</v>
      </c>
      <c r="F1329" s="162" t="s">
        <v>1993</v>
      </c>
      <c r="H1329" s="163">
        <v>3</v>
      </c>
      <c r="L1329" s="160"/>
      <c r="M1329" s="164"/>
      <c r="T1329" s="165"/>
      <c r="AT1329" s="43" t="s">
        <v>327</v>
      </c>
      <c r="AU1329" s="43" t="s">
        <v>86</v>
      </c>
      <c r="AV1329" s="12" t="s">
        <v>86</v>
      </c>
      <c r="AW1329" s="12" t="s">
        <v>33</v>
      </c>
      <c r="AX1329" s="12" t="s">
        <v>77</v>
      </c>
      <c r="AY1329" s="43" t="s">
        <v>304</v>
      </c>
    </row>
    <row r="1330" spans="2:65" s="12" customFormat="1" x14ac:dyDescent="0.2">
      <c r="B1330" s="160"/>
      <c r="D1330" s="161" t="s">
        <v>327</v>
      </c>
      <c r="E1330" s="43" t="s">
        <v>1</v>
      </c>
      <c r="F1330" s="162" t="s">
        <v>1994</v>
      </c>
      <c r="H1330" s="163">
        <v>1</v>
      </c>
      <c r="L1330" s="160"/>
      <c r="M1330" s="164"/>
      <c r="T1330" s="165"/>
      <c r="AT1330" s="43" t="s">
        <v>327</v>
      </c>
      <c r="AU1330" s="43" t="s">
        <v>86</v>
      </c>
      <c r="AV1330" s="12" t="s">
        <v>86</v>
      </c>
      <c r="AW1330" s="12" t="s">
        <v>33</v>
      </c>
      <c r="AX1330" s="12" t="s">
        <v>77</v>
      </c>
      <c r="AY1330" s="43" t="s">
        <v>304</v>
      </c>
    </row>
    <row r="1331" spans="2:65" s="13" customFormat="1" x14ac:dyDescent="0.2">
      <c r="B1331" s="166"/>
      <c r="D1331" s="161" t="s">
        <v>327</v>
      </c>
      <c r="E1331" s="44" t="s">
        <v>1</v>
      </c>
      <c r="F1331" s="167" t="s">
        <v>335</v>
      </c>
      <c r="H1331" s="168">
        <v>4</v>
      </c>
      <c r="L1331" s="166"/>
      <c r="M1331" s="169"/>
      <c r="T1331" s="170"/>
      <c r="AT1331" s="44" t="s">
        <v>327</v>
      </c>
      <c r="AU1331" s="44" t="s">
        <v>86</v>
      </c>
      <c r="AV1331" s="13" t="s">
        <v>315</v>
      </c>
      <c r="AW1331" s="13" t="s">
        <v>33</v>
      </c>
      <c r="AX1331" s="13" t="s">
        <v>8</v>
      </c>
      <c r="AY1331" s="44" t="s">
        <v>304</v>
      </c>
    </row>
    <row r="1332" spans="2:65" s="1" customFormat="1" ht="24.2" customHeight="1" x14ac:dyDescent="0.2">
      <c r="B1332" s="24"/>
      <c r="C1332" s="176" t="s">
        <v>1995</v>
      </c>
      <c r="D1332" s="176" t="s">
        <v>431</v>
      </c>
      <c r="E1332" s="177" t="s">
        <v>1996</v>
      </c>
      <c r="F1332" s="178" t="s">
        <v>1997</v>
      </c>
      <c r="G1332" s="179" t="s">
        <v>309</v>
      </c>
      <c r="H1332" s="180">
        <v>4</v>
      </c>
      <c r="I1332" s="46"/>
      <c r="J1332" s="181">
        <f>ROUND(I1332*H1332,0)</f>
        <v>0</v>
      </c>
      <c r="K1332" s="178" t="s">
        <v>1</v>
      </c>
      <c r="L1332" s="182"/>
      <c r="M1332" s="183" t="s">
        <v>1</v>
      </c>
      <c r="N1332" s="184" t="s">
        <v>42</v>
      </c>
      <c r="P1332" s="158">
        <f>O1332*H1332</f>
        <v>0</v>
      </c>
      <c r="Q1332" s="158">
        <v>1.47E-2</v>
      </c>
      <c r="R1332" s="158">
        <f>Q1332*H1332</f>
        <v>5.8799999999999998E-2</v>
      </c>
      <c r="S1332" s="158">
        <v>0</v>
      </c>
      <c r="T1332" s="159">
        <f>S1332*H1332</f>
        <v>0</v>
      </c>
      <c r="AR1332" s="41" t="s">
        <v>476</v>
      </c>
      <c r="AT1332" s="41" t="s">
        <v>431</v>
      </c>
      <c r="AU1332" s="41" t="s">
        <v>86</v>
      </c>
      <c r="AY1332" s="17" t="s">
        <v>304</v>
      </c>
      <c r="BE1332" s="42">
        <f>IF(N1332="základní",J1332,0)</f>
        <v>0</v>
      </c>
      <c r="BF1332" s="42">
        <f>IF(N1332="snížená",J1332,0)</f>
        <v>0</v>
      </c>
      <c r="BG1332" s="42">
        <f>IF(N1332="zákl. přenesená",J1332,0)</f>
        <v>0</v>
      </c>
      <c r="BH1332" s="42">
        <f>IF(N1332="sníž. přenesená",J1332,0)</f>
        <v>0</v>
      </c>
      <c r="BI1332" s="42">
        <f>IF(N1332="nulová",J1332,0)</f>
        <v>0</v>
      </c>
      <c r="BJ1332" s="17" t="s">
        <v>8</v>
      </c>
      <c r="BK1332" s="42">
        <f>ROUND(I1332*H1332,0)</f>
        <v>0</v>
      </c>
      <c r="BL1332" s="17" t="s">
        <v>394</v>
      </c>
      <c r="BM1332" s="41" t="s">
        <v>1998</v>
      </c>
    </row>
    <row r="1333" spans="2:65" s="11" customFormat="1" ht="22.9" customHeight="1" x14ac:dyDescent="0.2">
      <c r="B1333" s="142"/>
      <c r="D1333" s="37" t="s">
        <v>76</v>
      </c>
      <c r="E1333" s="148" t="s">
        <v>1999</v>
      </c>
      <c r="F1333" s="148" t="s">
        <v>2000</v>
      </c>
      <c r="J1333" s="149">
        <f>BK1333</f>
        <v>0</v>
      </c>
      <c r="L1333" s="142"/>
      <c r="M1333" s="145"/>
      <c r="P1333" s="146">
        <f>SUM(P1334:P1442)</f>
        <v>0</v>
      </c>
      <c r="R1333" s="146">
        <f>SUM(R1334:R1442)</f>
        <v>26.082059684667001</v>
      </c>
      <c r="T1333" s="147">
        <f>SUM(T1334:T1442)</f>
        <v>0.95713599999999999</v>
      </c>
      <c r="AR1333" s="37" t="s">
        <v>86</v>
      </c>
      <c r="AT1333" s="38" t="s">
        <v>76</v>
      </c>
      <c r="AU1333" s="38" t="s">
        <v>8</v>
      </c>
      <c r="AY1333" s="37" t="s">
        <v>304</v>
      </c>
      <c r="BK1333" s="39">
        <f>SUM(BK1334:BK1442)</f>
        <v>0</v>
      </c>
    </row>
    <row r="1334" spans="2:65" s="1" customFormat="1" ht="33" customHeight="1" x14ac:dyDescent="0.2">
      <c r="B1334" s="24"/>
      <c r="C1334" s="150" t="s">
        <v>2001</v>
      </c>
      <c r="D1334" s="150" t="s">
        <v>306</v>
      </c>
      <c r="E1334" s="151" t="s">
        <v>2002</v>
      </c>
      <c r="F1334" s="152" t="s">
        <v>2003</v>
      </c>
      <c r="G1334" s="153" t="s">
        <v>352</v>
      </c>
      <c r="H1334" s="154">
        <v>11.057</v>
      </c>
      <c r="I1334" s="40"/>
      <c r="J1334" s="155">
        <f>ROUND(I1334*H1334,0)</f>
        <v>0</v>
      </c>
      <c r="K1334" s="152" t="s">
        <v>310</v>
      </c>
      <c r="L1334" s="24"/>
      <c r="M1334" s="156" t="s">
        <v>1</v>
      </c>
      <c r="N1334" s="157" t="s">
        <v>42</v>
      </c>
      <c r="P1334" s="158">
        <f>O1334*H1334</f>
        <v>0</v>
      </c>
      <c r="Q1334" s="158">
        <v>1.89E-3</v>
      </c>
      <c r="R1334" s="158">
        <f>Q1334*H1334</f>
        <v>2.089773E-2</v>
      </c>
      <c r="S1334" s="158">
        <v>0</v>
      </c>
      <c r="T1334" s="159">
        <f>S1334*H1334</f>
        <v>0</v>
      </c>
      <c r="AR1334" s="41" t="s">
        <v>394</v>
      </c>
      <c r="AT1334" s="41" t="s">
        <v>306</v>
      </c>
      <c r="AU1334" s="41" t="s">
        <v>86</v>
      </c>
      <c r="AY1334" s="17" t="s">
        <v>304</v>
      </c>
      <c r="BE1334" s="42">
        <f>IF(N1334="základní",J1334,0)</f>
        <v>0</v>
      </c>
      <c r="BF1334" s="42">
        <f>IF(N1334="snížená",J1334,0)</f>
        <v>0</v>
      </c>
      <c r="BG1334" s="42">
        <f>IF(N1334="zákl. přenesená",J1334,0)</f>
        <v>0</v>
      </c>
      <c r="BH1334" s="42">
        <f>IF(N1334="sníž. přenesená",J1334,0)</f>
        <v>0</v>
      </c>
      <c r="BI1334" s="42">
        <f>IF(N1334="nulová",J1334,0)</f>
        <v>0</v>
      </c>
      <c r="BJ1334" s="17" t="s">
        <v>8</v>
      </c>
      <c r="BK1334" s="42">
        <f>ROUND(I1334*H1334,0)</f>
        <v>0</v>
      </c>
      <c r="BL1334" s="17" t="s">
        <v>394</v>
      </c>
      <c r="BM1334" s="41" t="s">
        <v>2004</v>
      </c>
    </row>
    <row r="1335" spans="2:65" s="12" customFormat="1" x14ac:dyDescent="0.2">
      <c r="B1335" s="160"/>
      <c r="D1335" s="161" t="s">
        <v>327</v>
      </c>
      <c r="E1335" s="43" t="s">
        <v>1</v>
      </c>
      <c r="F1335" s="162" t="s">
        <v>2005</v>
      </c>
      <c r="H1335" s="163">
        <v>9.4E-2</v>
      </c>
      <c r="L1335" s="160"/>
      <c r="M1335" s="164"/>
      <c r="T1335" s="165"/>
      <c r="AT1335" s="43" t="s">
        <v>327</v>
      </c>
      <c r="AU1335" s="43" t="s">
        <v>86</v>
      </c>
      <c r="AV1335" s="12" t="s">
        <v>86</v>
      </c>
      <c r="AW1335" s="12" t="s">
        <v>33</v>
      </c>
      <c r="AX1335" s="12" t="s">
        <v>77</v>
      </c>
      <c r="AY1335" s="43" t="s">
        <v>304</v>
      </c>
    </row>
    <row r="1336" spans="2:65" s="12" customFormat="1" x14ac:dyDescent="0.2">
      <c r="B1336" s="160"/>
      <c r="D1336" s="161" t="s">
        <v>327</v>
      </c>
      <c r="E1336" s="43" t="s">
        <v>1</v>
      </c>
      <c r="F1336" s="162" t="s">
        <v>2006</v>
      </c>
      <c r="H1336" s="163">
        <v>0.91800000000000004</v>
      </c>
      <c r="L1336" s="160"/>
      <c r="M1336" s="164"/>
      <c r="T1336" s="165"/>
      <c r="AT1336" s="43" t="s">
        <v>327</v>
      </c>
      <c r="AU1336" s="43" t="s">
        <v>86</v>
      </c>
      <c r="AV1336" s="12" t="s">
        <v>86</v>
      </c>
      <c r="AW1336" s="12" t="s">
        <v>33</v>
      </c>
      <c r="AX1336" s="12" t="s">
        <v>77</v>
      </c>
      <c r="AY1336" s="43" t="s">
        <v>304</v>
      </c>
    </row>
    <row r="1337" spans="2:65" s="12" customFormat="1" x14ac:dyDescent="0.2">
      <c r="B1337" s="160"/>
      <c r="D1337" s="161" t="s">
        <v>327</v>
      </c>
      <c r="E1337" s="43" t="s">
        <v>1</v>
      </c>
      <c r="F1337" s="162" t="s">
        <v>2007</v>
      </c>
      <c r="H1337" s="163">
        <v>0.47799999999999998</v>
      </c>
      <c r="L1337" s="160"/>
      <c r="M1337" s="164"/>
      <c r="T1337" s="165"/>
      <c r="AT1337" s="43" t="s">
        <v>327</v>
      </c>
      <c r="AU1337" s="43" t="s">
        <v>86</v>
      </c>
      <c r="AV1337" s="12" t="s">
        <v>86</v>
      </c>
      <c r="AW1337" s="12" t="s">
        <v>33</v>
      </c>
      <c r="AX1337" s="12" t="s">
        <v>77</v>
      </c>
      <c r="AY1337" s="43" t="s">
        <v>304</v>
      </c>
    </row>
    <row r="1338" spans="2:65" s="12" customFormat="1" x14ac:dyDescent="0.2">
      <c r="B1338" s="160"/>
      <c r="D1338" s="161" t="s">
        <v>327</v>
      </c>
      <c r="E1338" s="43" t="s">
        <v>1</v>
      </c>
      <c r="F1338" s="162" t="s">
        <v>2008</v>
      </c>
      <c r="H1338" s="163">
        <v>0.56599999999999995</v>
      </c>
      <c r="L1338" s="160"/>
      <c r="M1338" s="164"/>
      <c r="T1338" s="165"/>
      <c r="AT1338" s="43" t="s">
        <v>327</v>
      </c>
      <c r="AU1338" s="43" t="s">
        <v>86</v>
      </c>
      <c r="AV1338" s="12" t="s">
        <v>86</v>
      </c>
      <c r="AW1338" s="12" t="s">
        <v>33</v>
      </c>
      <c r="AX1338" s="12" t="s">
        <v>77</v>
      </c>
      <c r="AY1338" s="43" t="s">
        <v>304</v>
      </c>
    </row>
    <row r="1339" spans="2:65" s="13" customFormat="1" x14ac:dyDescent="0.2">
      <c r="B1339" s="166"/>
      <c r="D1339" s="161" t="s">
        <v>327</v>
      </c>
      <c r="E1339" s="44" t="s">
        <v>1</v>
      </c>
      <c r="F1339" s="167" t="s">
        <v>335</v>
      </c>
      <c r="H1339" s="168">
        <v>2.056</v>
      </c>
      <c r="L1339" s="166"/>
      <c r="M1339" s="169"/>
      <c r="T1339" s="170"/>
      <c r="AT1339" s="44" t="s">
        <v>327</v>
      </c>
      <c r="AU1339" s="44" t="s">
        <v>86</v>
      </c>
      <c r="AV1339" s="13" t="s">
        <v>315</v>
      </c>
      <c r="AW1339" s="13" t="s">
        <v>33</v>
      </c>
      <c r="AX1339" s="13" t="s">
        <v>77</v>
      </c>
      <c r="AY1339" s="44" t="s">
        <v>304</v>
      </c>
    </row>
    <row r="1340" spans="2:65" s="12" customFormat="1" x14ac:dyDescent="0.2">
      <c r="B1340" s="160"/>
      <c r="D1340" s="161" t="s">
        <v>327</v>
      </c>
      <c r="E1340" s="43" t="s">
        <v>1</v>
      </c>
      <c r="F1340" s="162" t="s">
        <v>2009</v>
      </c>
      <c r="H1340" s="163">
        <v>1.57</v>
      </c>
      <c r="L1340" s="160"/>
      <c r="M1340" s="164"/>
      <c r="T1340" s="165"/>
      <c r="AT1340" s="43" t="s">
        <v>327</v>
      </c>
      <c r="AU1340" s="43" t="s">
        <v>86</v>
      </c>
      <c r="AV1340" s="12" t="s">
        <v>86</v>
      </c>
      <c r="AW1340" s="12" t="s">
        <v>33</v>
      </c>
      <c r="AX1340" s="12" t="s">
        <v>77</v>
      </c>
      <c r="AY1340" s="43" t="s">
        <v>304</v>
      </c>
    </row>
    <row r="1341" spans="2:65" s="12" customFormat="1" x14ac:dyDescent="0.2">
      <c r="B1341" s="160"/>
      <c r="D1341" s="161" t="s">
        <v>327</v>
      </c>
      <c r="E1341" s="43" t="s">
        <v>1</v>
      </c>
      <c r="F1341" s="162" t="s">
        <v>2010</v>
      </c>
      <c r="H1341" s="163">
        <v>3.14</v>
      </c>
      <c r="L1341" s="160"/>
      <c r="M1341" s="164"/>
      <c r="T1341" s="165"/>
      <c r="AT1341" s="43" t="s">
        <v>327</v>
      </c>
      <c r="AU1341" s="43" t="s">
        <v>86</v>
      </c>
      <c r="AV1341" s="12" t="s">
        <v>86</v>
      </c>
      <c r="AW1341" s="12" t="s">
        <v>33</v>
      </c>
      <c r="AX1341" s="12" t="s">
        <v>77</v>
      </c>
      <c r="AY1341" s="43" t="s">
        <v>304</v>
      </c>
    </row>
    <row r="1342" spans="2:65" s="12" customFormat="1" x14ac:dyDescent="0.2">
      <c r="B1342" s="160"/>
      <c r="D1342" s="161" t="s">
        <v>327</v>
      </c>
      <c r="E1342" s="43" t="s">
        <v>1</v>
      </c>
      <c r="F1342" s="162" t="s">
        <v>2011</v>
      </c>
      <c r="H1342" s="163">
        <v>2.617</v>
      </c>
      <c r="L1342" s="160"/>
      <c r="M1342" s="164"/>
      <c r="T1342" s="165"/>
      <c r="AT1342" s="43" t="s">
        <v>327</v>
      </c>
      <c r="AU1342" s="43" t="s">
        <v>86</v>
      </c>
      <c r="AV1342" s="12" t="s">
        <v>86</v>
      </c>
      <c r="AW1342" s="12" t="s">
        <v>33</v>
      </c>
      <c r="AX1342" s="12" t="s">
        <v>77</v>
      </c>
      <c r="AY1342" s="43" t="s">
        <v>304</v>
      </c>
    </row>
    <row r="1343" spans="2:65" s="12" customFormat="1" x14ac:dyDescent="0.2">
      <c r="B1343" s="160"/>
      <c r="D1343" s="161" t="s">
        <v>327</v>
      </c>
      <c r="E1343" s="43" t="s">
        <v>1</v>
      </c>
      <c r="F1343" s="162" t="s">
        <v>2012</v>
      </c>
      <c r="H1343" s="163">
        <v>1.649</v>
      </c>
      <c r="L1343" s="160"/>
      <c r="M1343" s="164"/>
      <c r="T1343" s="165"/>
      <c r="AT1343" s="43" t="s">
        <v>327</v>
      </c>
      <c r="AU1343" s="43" t="s">
        <v>86</v>
      </c>
      <c r="AV1343" s="12" t="s">
        <v>86</v>
      </c>
      <c r="AW1343" s="12" t="s">
        <v>33</v>
      </c>
      <c r="AX1343" s="12" t="s">
        <v>77</v>
      </c>
      <c r="AY1343" s="43" t="s">
        <v>304</v>
      </c>
    </row>
    <row r="1344" spans="2:65" s="12" customFormat="1" x14ac:dyDescent="0.2">
      <c r="B1344" s="160"/>
      <c r="D1344" s="161" t="s">
        <v>327</v>
      </c>
      <c r="E1344" s="43" t="s">
        <v>1</v>
      </c>
      <c r="F1344" s="162" t="s">
        <v>2013</v>
      </c>
      <c r="H1344" s="163">
        <v>2.5000000000000001E-2</v>
      </c>
      <c r="L1344" s="160"/>
      <c r="M1344" s="164"/>
      <c r="T1344" s="165"/>
      <c r="AT1344" s="43" t="s">
        <v>327</v>
      </c>
      <c r="AU1344" s="43" t="s">
        <v>86</v>
      </c>
      <c r="AV1344" s="12" t="s">
        <v>86</v>
      </c>
      <c r="AW1344" s="12" t="s">
        <v>33</v>
      </c>
      <c r="AX1344" s="12" t="s">
        <v>77</v>
      </c>
      <c r="AY1344" s="43" t="s">
        <v>304</v>
      </c>
    </row>
    <row r="1345" spans="2:65" s="13" customFormat="1" x14ac:dyDescent="0.2">
      <c r="B1345" s="166"/>
      <c r="D1345" s="161" t="s">
        <v>327</v>
      </c>
      <c r="E1345" s="44" t="s">
        <v>1</v>
      </c>
      <c r="F1345" s="167" t="s">
        <v>335</v>
      </c>
      <c r="H1345" s="168">
        <v>9.0009999999999994</v>
      </c>
      <c r="L1345" s="166"/>
      <c r="M1345" s="169"/>
      <c r="T1345" s="170"/>
      <c r="AT1345" s="44" t="s">
        <v>327</v>
      </c>
      <c r="AU1345" s="44" t="s">
        <v>86</v>
      </c>
      <c r="AV1345" s="13" t="s">
        <v>315</v>
      </c>
      <c r="AW1345" s="13" t="s">
        <v>33</v>
      </c>
      <c r="AX1345" s="13" t="s">
        <v>77</v>
      </c>
      <c r="AY1345" s="44" t="s">
        <v>304</v>
      </c>
    </row>
    <row r="1346" spans="2:65" s="14" customFormat="1" x14ac:dyDescent="0.2">
      <c r="B1346" s="171"/>
      <c r="D1346" s="161" t="s">
        <v>327</v>
      </c>
      <c r="E1346" s="45" t="s">
        <v>1</v>
      </c>
      <c r="F1346" s="172" t="s">
        <v>380</v>
      </c>
      <c r="H1346" s="173">
        <v>11.057</v>
      </c>
      <c r="L1346" s="171"/>
      <c r="M1346" s="174"/>
      <c r="T1346" s="175"/>
      <c r="AT1346" s="45" t="s">
        <v>327</v>
      </c>
      <c r="AU1346" s="45" t="s">
        <v>86</v>
      </c>
      <c r="AV1346" s="14" t="s">
        <v>108</v>
      </c>
      <c r="AW1346" s="14" t="s">
        <v>33</v>
      </c>
      <c r="AX1346" s="14" t="s">
        <v>8</v>
      </c>
      <c r="AY1346" s="45" t="s">
        <v>304</v>
      </c>
    </row>
    <row r="1347" spans="2:65" s="1" customFormat="1" ht="16.5" customHeight="1" x14ac:dyDescent="0.2">
      <c r="B1347" s="24"/>
      <c r="C1347" s="150" t="s">
        <v>2014</v>
      </c>
      <c r="D1347" s="150" t="s">
        <v>306</v>
      </c>
      <c r="E1347" s="151" t="s">
        <v>2015</v>
      </c>
      <c r="F1347" s="152" t="s">
        <v>2016</v>
      </c>
      <c r="G1347" s="153" t="s">
        <v>1444</v>
      </c>
      <c r="H1347" s="154">
        <v>229.661</v>
      </c>
      <c r="I1347" s="40"/>
      <c r="J1347" s="155">
        <f>ROUND(I1347*H1347,0)</f>
        <v>0</v>
      </c>
      <c r="K1347" s="152" t="s">
        <v>310</v>
      </c>
      <c r="L1347" s="24"/>
      <c r="M1347" s="156" t="s">
        <v>1</v>
      </c>
      <c r="N1347" s="157" t="s">
        <v>42</v>
      </c>
      <c r="P1347" s="158">
        <f>O1347*H1347</f>
        <v>0</v>
      </c>
      <c r="Q1347" s="158">
        <v>0</v>
      </c>
      <c r="R1347" s="158">
        <f>Q1347*H1347</f>
        <v>0</v>
      </c>
      <c r="S1347" s="158">
        <v>0</v>
      </c>
      <c r="T1347" s="159">
        <f>S1347*H1347</f>
        <v>0</v>
      </c>
      <c r="AR1347" s="41" t="s">
        <v>394</v>
      </c>
      <c r="AT1347" s="41" t="s">
        <v>306</v>
      </c>
      <c r="AU1347" s="41" t="s">
        <v>86</v>
      </c>
      <c r="AY1347" s="17" t="s">
        <v>304</v>
      </c>
      <c r="BE1347" s="42">
        <f>IF(N1347="základní",J1347,0)</f>
        <v>0</v>
      </c>
      <c r="BF1347" s="42">
        <f>IF(N1347="snížená",J1347,0)</f>
        <v>0</v>
      </c>
      <c r="BG1347" s="42">
        <f>IF(N1347="zákl. přenesená",J1347,0)</f>
        <v>0</v>
      </c>
      <c r="BH1347" s="42">
        <f>IF(N1347="sníž. přenesená",J1347,0)</f>
        <v>0</v>
      </c>
      <c r="BI1347" s="42">
        <f>IF(N1347="nulová",J1347,0)</f>
        <v>0</v>
      </c>
      <c r="BJ1347" s="17" t="s">
        <v>8</v>
      </c>
      <c r="BK1347" s="42">
        <f>ROUND(I1347*H1347,0)</f>
        <v>0</v>
      </c>
      <c r="BL1347" s="17" t="s">
        <v>394</v>
      </c>
      <c r="BM1347" s="41" t="s">
        <v>2017</v>
      </c>
    </row>
    <row r="1348" spans="2:65" s="12" customFormat="1" x14ac:dyDescent="0.2">
      <c r="B1348" s="160"/>
      <c r="D1348" s="161" t="s">
        <v>327</v>
      </c>
      <c r="E1348" s="43" t="s">
        <v>1</v>
      </c>
      <c r="F1348" s="162" t="s">
        <v>2018</v>
      </c>
      <c r="H1348" s="163">
        <v>227.85599999999999</v>
      </c>
      <c r="L1348" s="160"/>
      <c r="M1348" s="164"/>
      <c r="T1348" s="165"/>
      <c r="AT1348" s="43" t="s">
        <v>327</v>
      </c>
      <c r="AU1348" s="43" t="s">
        <v>86</v>
      </c>
      <c r="AV1348" s="12" t="s">
        <v>86</v>
      </c>
      <c r="AW1348" s="12" t="s">
        <v>33</v>
      </c>
      <c r="AX1348" s="12" t="s">
        <v>77</v>
      </c>
      <c r="AY1348" s="43" t="s">
        <v>304</v>
      </c>
    </row>
    <row r="1349" spans="2:65" s="12" customFormat="1" x14ac:dyDescent="0.2">
      <c r="B1349" s="160"/>
      <c r="D1349" s="161" t="s">
        <v>327</v>
      </c>
      <c r="E1349" s="43" t="s">
        <v>1</v>
      </c>
      <c r="F1349" s="162" t="s">
        <v>2019</v>
      </c>
      <c r="H1349" s="163">
        <v>1.8049999999999999</v>
      </c>
      <c r="L1349" s="160"/>
      <c r="M1349" s="164"/>
      <c r="T1349" s="165"/>
      <c r="AT1349" s="43" t="s">
        <v>327</v>
      </c>
      <c r="AU1349" s="43" t="s">
        <v>86</v>
      </c>
      <c r="AV1349" s="12" t="s">
        <v>86</v>
      </c>
      <c r="AW1349" s="12" t="s">
        <v>33</v>
      </c>
      <c r="AX1349" s="12" t="s">
        <v>77</v>
      </c>
      <c r="AY1349" s="43" t="s">
        <v>304</v>
      </c>
    </row>
    <row r="1350" spans="2:65" s="13" customFormat="1" x14ac:dyDescent="0.2">
      <c r="B1350" s="166"/>
      <c r="D1350" s="161" t="s">
        <v>327</v>
      </c>
      <c r="E1350" s="44" t="s">
        <v>1</v>
      </c>
      <c r="F1350" s="167" t="s">
        <v>335</v>
      </c>
      <c r="H1350" s="168">
        <v>229.661</v>
      </c>
      <c r="L1350" s="166"/>
      <c r="M1350" s="169"/>
      <c r="T1350" s="170"/>
      <c r="AT1350" s="44" t="s">
        <v>327</v>
      </c>
      <c r="AU1350" s="44" t="s">
        <v>86</v>
      </c>
      <c r="AV1350" s="13" t="s">
        <v>315</v>
      </c>
      <c r="AW1350" s="13" t="s">
        <v>33</v>
      </c>
      <c r="AX1350" s="13" t="s">
        <v>8</v>
      </c>
      <c r="AY1350" s="44" t="s">
        <v>304</v>
      </c>
    </row>
    <row r="1351" spans="2:65" s="1" customFormat="1" ht="24.2" customHeight="1" x14ac:dyDescent="0.2">
      <c r="B1351" s="24"/>
      <c r="C1351" s="176" t="s">
        <v>2020</v>
      </c>
      <c r="D1351" s="176" t="s">
        <v>431</v>
      </c>
      <c r="E1351" s="177" t="s">
        <v>2021</v>
      </c>
      <c r="F1351" s="178" t="s">
        <v>2022</v>
      </c>
      <c r="G1351" s="179" t="s">
        <v>416</v>
      </c>
      <c r="H1351" s="180">
        <v>0.253</v>
      </c>
      <c r="I1351" s="46"/>
      <c r="J1351" s="181">
        <f>ROUND(I1351*H1351,0)</f>
        <v>0</v>
      </c>
      <c r="K1351" s="178" t="s">
        <v>1</v>
      </c>
      <c r="L1351" s="182"/>
      <c r="M1351" s="183" t="s">
        <v>1</v>
      </c>
      <c r="N1351" s="184" t="s">
        <v>42</v>
      </c>
      <c r="P1351" s="158">
        <f>O1351*H1351</f>
        <v>0</v>
      </c>
      <c r="Q1351" s="158">
        <v>1</v>
      </c>
      <c r="R1351" s="158">
        <f>Q1351*H1351</f>
        <v>0.253</v>
      </c>
      <c r="S1351" s="158">
        <v>0</v>
      </c>
      <c r="T1351" s="159">
        <f>S1351*H1351</f>
        <v>0</v>
      </c>
      <c r="AR1351" s="41" t="s">
        <v>476</v>
      </c>
      <c r="AT1351" s="41" t="s">
        <v>431</v>
      </c>
      <c r="AU1351" s="41" t="s">
        <v>86</v>
      </c>
      <c r="AY1351" s="17" t="s">
        <v>304</v>
      </c>
      <c r="BE1351" s="42">
        <f>IF(N1351="základní",J1351,0)</f>
        <v>0</v>
      </c>
      <c r="BF1351" s="42">
        <f>IF(N1351="snížená",J1351,0)</f>
        <v>0</v>
      </c>
      <c r="BG1351" s="42">
        <f>IF(N1351="zákl. přenesená",J1351,0)</f>
        <v>0</v>
      </c>
      <c r="BH1351" s="42">
        <f>IF(N1351="sníž. přenesená",J1351,0)</f>
        <v>0</v>
      </c>
      <c r="BI1351" s="42">
        <f>IF(N1351="nulová",J1351,0)</f>
        <v>0</v>
      </c>
      <c r="BJ1351" s="17" t="s">
        <v>8</v>
      </c>
      <c r="BK1351" s="42">
        <f>ROUND(I1351*H1351,0)</f>
        <v>0</v>
      </c>
      <c r="BL1351" s="17" t="s">
        <v>394</v>
      </c>
      <c r="BM1351" s="41" t="s">
        <v>2023</v>
      </c>
    </row>
    <row r="1352" spans="2:65" s="12" customFormat="1" ht="22.5" x14ac:dyDescent="0.2">
      <c r="B1352" s="160"/>
      <c r="D1352" s="161" t="s">
        <v>327</v>
      </c>
      <c r="E1352" s="43" t="s">
        <v>1</v>
      </c>
      <c r="F1352" s="162" t="s">
        <v>2024</v>
      </c>
      <c r="H1352" s="163">
        <v>0.251</v>
      </c>
      <c r="L1352" s="160"/>
      <c r="M1352" s="164"/>
      <c r="T1352" s="165"/>
      <c r="AT1352" s="43" t="s">
        <v>327</v>
      </c>
      <c r="AU1352" s="43" t="s">
        <v>86</v>
      </c>
      <c r="AV1352" s="12" t="s">
        <v>86</v>
      </c>
      <c r="AW1352" s="12" t="s">
        <v>33</v>
      </c>
      <c r="AX1352" s="12" t="s">
        <v>77</v>
      </c>
      <c r="AY1352" s="43" t="s">
        <v>304</v>
      </c>
    </row>
    <row r="1353" spans="2:65" s="12" customFormat="1" ht="22.5" x14ac:dyDescent="0.2">
      <c r="B1353" s="160"/>
      <c r="D1353" s="161" t="s">
        <v>327</v>
      </c>
      <c r="E1353" s="43" t="s">
        <v>1</v>
      </c>
      <c r="F1353" s="162" t="s">
        <v>2025</v>
      </c>
      <c r="H1353" s="163">
        <v>2E-3</v>
      </c>
      <c r="L1353" s="160"/>
      <c r="M1353" s="164"/>
      <c r="T1353" s="165"/>
      <c r="AT1353" s="43" t="s">
        <v>327</v>
      </c>
      <c r="AU1353" s="43" t="s">
        <v>86</v>
      </c>
      <c r="AV1353" s="12" t="s">
        <v>86</v>
      </c>
      <c r="AW1353" s="12" t="s">
        <v>33</v>
      </c>
      <c r="AX1353" s="12" t="s">
        <v>77</v>
      </c>
      <c r="AY1353" s="43" t="s">
        <v>304</v>
      </c>
    </row>
    <row r="1354" spans="2:65" s="13" customFormat="1" x14ac:dyDescent="0.2">
      <c r="B1354" s="166"/>
      <c r="D1354" s="161" t="s">
        <v>327</v>
      </c>
      <c r="E1354" s="44" t="s">
        <v>1</v>
      </c>
      <c r="F1354" s="167" t="s">
        <v>335</v>
      </c>
      <c r="H1354" s="168">
        <v>0.253</v>
      </c>
      <c r="L1354" s="166"/>
      <c r="M1354" s="169"/>
      <c r="T1354" s="170"/>
      <c r="AT1354" s="44" t="s">
        <v>327</v>
      </c>
      <c r="AU1354" s="44" t="s">
        <v>86</v>
      </c>
      <c r="AV1354" s="13" t="s">
        <v>315</v>
      </c>
      <c r="AW1354" s="13" t="s">
        <v>33</v>
      </c>
      <c r="AX1354" s="13" t="s">
        <v>8</v>
      </c>
      <c r="AY1354" s="44" t="s">
        <v>304</v>
      </c>
    </row>
    <row r="1355" spans="2:65" s="1" customFormat="1" ht="16.5" customHeight="1" x14ac:dyDescent="0.2">
      <c r="B1355" s="24"/>
      <c r="C1355" s="150" t="s">
        <v>2026</v>
      </c>
      <c r="D1355" s="150" t="s">
        <v>306</v>
      </c>
      <c r="E1355" s="151" t="s">
        <v>2027</v>
      </c>
      <c r="F1355" s="152" t="s">
        <v>2028</v>
      </c>
      <c r="G1355" s="153" t="s">
        <v>325</v>
      </c>
      <c r="H1355" s="154">
        <v>23.687999999999999</v>
      </c>
      <c r="I1355" s="40"/>
      <c r="J1355" s="155">
        <f>ROUND(I1355*H1355,0)</f>
        <v>0</v>
      </c>
      <c r="K1355" s="152" t="s">
        <v>310</v>
      </c>
      <c r="L1355" s="24"/>
      <c r="M1355" s="156" t="s">
        <v>1</v>
      </c>
      <c r="N1355" s="157" t="s">
        <v>42</v>
      </c>
      <c r="P1355" s="158">
        <f>O1355*H1355</f>
        <v>0</v>
      </c>
      <c r="Q1355" s="158">
        <v>0</v>
      </c>
      <c r="R1355" s="158">
        <f>Q1355*H1355</f>
        <v>0</v>
      </c>
      <c r="S1355" s="158">
        <v>2.1999999999999999E-2</v>
      </c>
      <c r="T1355" s="159">
        <f>S1355*H1355</f>
        <v>0.52113599999999993</v>
      </c>
      <c r="AR1355" s="41" t="s">
        <v>394</v>
      </c>
      <c r="AT1355" s="41" t="s">
        <v>306</v>
      </c>
      <c r="AU1355" s="41" t="s">
        <v>86</v>
      </c>
      <c r="AY1355" s="17" t="s">
        <v>304</v>
      </c>
      <c r="BE1355" s="42">
        <f>IF(N1355="základní",J1355,0)</f>
        <v>0</v>
      </c>
      <c r="BF1355" s="42">
        <f>IF(N1355="snížená",J1355,0)</f>
        <v>0</v>
      </c>
      <c r="BG1355" s="42">
        <f>IF(N1355="zákl. přenesená",J1355,0)</f>
        <v>0</v>
      </c>
      <c r="BH1355" s="42">
        <f>IF(N1355="sníž. přenesená",J1355,0)</f>
        <v>0</v>
      </c>
      <c r="BI1355" s="42">
        <f>IF(N1355="nulová",J1355,0)</f>
        <v>0</v>
      </c>
      <c r="BJ1355" s="17" t="s">
        <v>8</v>
      </c>
      <c r="BK1355" s="42">
        <f>ROUND(I1355*H1355,0)</f>
        <v>0</v>
      </c>
      <c r="BL1355" s="17" t="s">
        <v>394</v>
      </c>
      <c r="BM1355" s="41" t="s">
        <v>2029</v>
      </c>
    </row>
    <row r="1356" spans="2:65" s="12" customFormat="1" x14ac:dyDescent="0.2">
      <c r="B1356" s="160"/>
      <c r="D1356" s="161" t="s">
        <v>327</v>
      </c>
      <c r="E1356" s="43" t="s">
        <v>1</v>
      </c>
      <c r="F1356" s="162" t="s">
        <v>2030</v>
      </c>
      <c r="H1356" s="163">
        <v>23.687999999999999</v>
      </c>
      <c r="L1356" s="160"/>
      <c r="M1356" s="164"/>
      <c r="T1356" s="165"/>
      <c r="AT1356" s="43" t="s">
        <v>327</v>
      </c>
      <c r="AU1356" s="43" t="s">
        <v>86</v>
      </c>
      <c r="AV1356" s="12" t="s">
        <v>86</v>
      </c>
      <c r="AW1356" s="12" t="s">
        <v>33</v>
      </c>
      <c r="AX1356" s="12" t="s">
        <v>8</v>
      </c>
      <c r="AY1356" s="43" t="s">
        <v>304</v>
      </c>
    </row>
    <row r="1357" spans="2:65" s="1" customFormat="1" ht="24.2" customHeight="1" x14ac:dyDescent="0.2">
      <c r="B1357" s="24"/>
      <c r="C1357" s="150" t="s">
        <v>2031</v>
      </c>
      <c r="D1357" s="150" t="s">
        <v>306</v>
      </c>
      <c r="E1357" s="151" t="s">
        <v>2032</v>
      </c>
      <c r="F1357" s="152" t="s">
        <v>2033</v>
      </c>
      <c r="G1357" s="153" t="s">
        <v>325</v>
      </c>
      <c r="H1357" s="154">
        <v>231.36</v>
      </c>
      <c r="I1357" s="40"/>
      <c r="J1357" s="155">
        <f>ROUND(I1357*H1357,0)</f>
        <v>0</v>
      </c>
      <c r="K1357" s="152" t="s">
        <v>310</v>
      </c>
      <c r="L1357" s="24"/>
      <c r="M1357" s="156" t="s">
        <v>1</v>
      </c>
      <c r="N1357" s="157" t="s">
        <v>42</v>
      </c>
      <c r="P1357" s="158">
        <f>O1357*H1357</f>
        <v>0</v>
      </c>
      <c r="Q1357" s="158">
        <v>0</v>
      </c>
      <c r="R1357" s="158">
        <f>Q1357*H1357</f>
        <v>0</v>
      </c>
      <c r="S1357" s="158">
        <v>0</v>
      </c>
      <c r="T1357" s="159">
        <f>S1357*H1357</f>
        <v>0</v>
      </c>
      <c r="AR1357" s="41" t="s">
        <v>394</v>
      </c>
      <c r="AT1357" s="41" t="s">
        <v>306</v>
      </c>
      <c r="AU1357" s="41" t="s">
        <v>86</v>
      </c>
      <c r="AY1357" s="17" t="s">
        <v>304</v>
      </c>
      <c r="BE1357" s="42">
        <f>IF(N1357="základní",J1357,0)</f>
        <v>0</v>
      </c>
      <c r="BF1357" s="42">
        <f>IF(N1357="snížená",J1357,0)</f>
        <v>0</v>
      </c>
      <c r="BG1357" s="42">
        <f>IF(N1357="zákl. přenesená",J1357,0)</f>
        <v>0</v>
      </c>
      <c r="BH1357" s="42">
        <f>IF(N1357="sníž. přenesená",J1357,0)</f>
        <v>0</v>
      </c>
      <c r="BI1357" s="42">
        <f>IF(N1357="nulová",J1357,0)</f>
        <v>0</v>
      </c>
      <c r="BJ1357" s="17" t="s">
        <v>8</v>
      </c>
      <c r="BK1357" s="42">
        <f>ROUND(I1357*H1357,0)</f>
        <v>0</v>
      </c>
      <c r="BL1357" s="17" t="s">
        <v>394</v>
      </c>
      <c r="BM1357" s="41" t="s">
        <v>2034</v>
      </c>
    </row>
    <row r="1358" spans="2:65" s="12" customFormat="1" x14ac:dyDescent="0.2">
      <c r="B1358" s="160"/>
      <c r="D1358" s="161" t="s">
        <v>327</v>
      </c>
      <c r="E1358" s="43" t="s">
        <v>1</v>
      </c>
      <c r="F1358" s="162" t="s">
        <v>2035</v>
      </c>
      <c r="H1358" s="163">
        <v>231.36</v>
      </c>
      <c r="L1358" s="160"/>
      <c r="M1358" s="164"/>
      <c r="T1358" s="165"/>
      <c r="AT1358" s="43" t="s">
        <v>327</v>
      </c>
      <c r="AU1358" s="43" t="s">
        <v>86</v>
      </c>
      <c r="AV1358" s="12" t="s">
        <v>86</v>
      </c>
      <c r="AW1358" s="12" t="s">
        <v>33</v>
      </c>
      <c r="AX1358" s="12" t="s">
        <v>77</v>
      </c>
      <c r="AY1358" s="43" t="s">
        <v>304</v>
      </c>
    </row>
    <row r="1359" spans="2:65" s="13" customFormat="1" x14ac:dyDescent="0.2">
      <c r="B1359" s="166"/>
      <c r="D1359" s="161" t="s">
        <v>327</v>
      </c>
      <c r="E1359" s="44" t="s">
        <v>1</v>
      </c>
      <c r="F1359" s="167" t="s">
        <v>2036</v>
      </c>
      <c r="H1359" s="168">
        <v>231.36</v>
      </c>
      <c r="L1359" s="166"/>
      <c r="M1359" s="169"/>
      <c r="T1359" s="170"/>
      <c r="AT1359" s="44" t="s">
        <v>327</v>
      </c>
      <c r="AU1359" s="44" t="s">
        <v>86</v>
      </c>
      <c r="AV1359" s="13" t="s">
        <v>315</v>
      </c>
      <c r="AW1359" s="13" t="s">
        <v>33</v>
      </c>
      <c r="AX1359" s="13" t="s">
        <v>8</v>
      </c>
      <c r="AY1359" s="44" t="s">
        <v>304</v>
      </c>
    </row>
    <row r="1360" spans="2:65" s="1" customFormat="1" ht="16.5" customHeight="1" x14ac:dyDescent="0.2">
      <c r="B1360" s="24"/>
      <c r="C1360" s="176" t="s">
        <v>2037</v>
      </c>
      <c r="D1360" s="176" t="s">
        <v>431</v>
      </c>
      <c r="E1360" s="177" t="s">
        <v>2038</v>
      </c>
      <c r="F1360" s="178" t="s">
        <v>2039</v>
      </c>
      <c r="G1360" s="179" t="s">
        <v>352</v>
      </c>
      <c r="H1360" s="180">
        <v>12.725</v>
      </c>
      <c r="I1360" s="46"/>
      <c r="J1360" s="181">
        <f>ROUND(I1360*H1360,0)</f>
        <v>0</v>
      </c>
      <c r="K1360" s="178" t="s">
        <v>310</v>
      </c>
      <c r="L1360" s="182"/>
      <c r="M1360" s="183" t="s">
        <v>1</v>
      </c>
      <c r="N1360" s="184" t="s">
        <v>42</v>
      </c>
      <c r="P1360" s="158">
        <f>O1360*H1360</f>
        <v>0</v>
      </c>
      <c r="Q1360" s="158">
        <v>0.75</v>
      </c>
      <c r="R1360" s="158">
        <f>Q1360*H1360</f>
        <v>9.5437499999999993</v>
      </c>
      <c r="S1360" s="158">
        <v>0</v>
      </c>
      <c r="T1360" s="159">
        <f>S1360*H1360</f>
        <v>0</v>
      </c>
      <c r="AR1360" s="41" t="s">
        <v>476</v>
      </c>
      <c r="AT1360" s="41" t="s">
        <v>431</v>
      </c>
      <c r="AU1360" s="41" t="s">
        <v>86</v>
      </c>
      <c r="AY1360" s="17" t="s">
        <v>304</v>
      </c>
      <c r="BE1360" s="42">
        <f>IF(N1360="základní",J1360,0)</f>
        <v>0</v>
      </c>
      <c r="BF1360" s="42">
        <f>IF(N1360="snížená",J1360,0)</f>
        <v>0</v>
      </c>
      <c r="BG1360" s="42">
        <f>IF(N1360="zákl. přenesená",J1360,0)</f>
        <v>0</v>
      </c>
      <c r="BH1360" s="42">
        <f>IF(N1360="sníž. přenesená",J1360,0)</f>
        <v>0</v>
      </c>
      <c r="BI1360" s="42">
        <f>IF(N1360="nulová",J1360,0)</f>
        <v>0</v>
      </c>
      <c r="BJ1360" s="17" t="s">
        <v>8</v>
      </c>
      <c r="BK1360" s="42">
        <f>ROUND(I1360*H1360,0)</f>
        <v>0</v>
      </c>
      <c r="BL1360" s="17" t="s">
        <v>394</v>
      </c>
      <c r="BM1360" s="41" t="s">
        <v>2040</v>
      </c>
    </row>
    <row r="1361" spans="2:65" s="12" customFormat="1" x14ac:dyDescent="0.2">
      <c r="B1361" s="160"/>
      <c r="D1361" s="161" t="s">
        <v>327</v>
      </c>
      <c r="E1361" s="43" t="s">
        <v>1</v>
      </c>
      <c r="F1361" s="162" t="s">
        <v>2041</v>
      </c>
      <c r="H1361" s="163">
        <v>12.725</v>
      </c>
      <c r="L1361" s="160"/>
      <c r="M1361" s="164"/>
      <c r="T1361" s="165"/>
      <c r="AT1361" s="43" t="s">
        <v>327</v>
      </c>
      <c r="AU1361" s="43" t="s">
        <v>86</v>
      </c>
      <c r="AV1361" s="12" t="s">
        <v>86</v>
      </c>
      <c r="AW1361" s="12" t="s">
        <v>33</v>
      </c>
      <c r="AX1361" s="12" t="s">
        <v>77</v>
      </c>
      <c r="AY1361" s="43" t="s">
        <v>304</v>
      </c>
    </row>
    <row r="1362" spans="2:65" s="13" customFormat="1" x14ac:dyDescent="0.2">
      <c r="B1362" s="166"/>
      <c r="D1362" s="161" t="s">
        <v>327</v>
      </c>
      <c r="E1362" s="44" t="s">
        <v>1</v>
      </c>
      <c r="F1362" s="167" t="s">
        <v>2036</v>
      </c>
      <c r="H1362" s="168">
        <v>12.725</v>
      </c>
      <c r="L1362" s="166"/>
      <c r="M1362" s="169"/>
      <c r="T1362" s="170"/>
      <c r="AT1362" s="44" t="s">
        <v>327</v>
      </c>
      <c r="AU1362" s="44" t="s">
        <v>86</v>
      </c>
      <c r="AV1362" s="13" t="s">
        <v>315</v>
      </c>
      <c r="AW1362" s="13" t="s">
        <v>33</v>
      </c>
      <c r="AX1362" s="13" t="s">
        <v>8</v>
      </c>
      <c r="AY1362" s="44" t="s">
        <v>304</v>
      </c>
    </row>
    <row r="1363" spans="2:65" s="1" customFormat="1" ht="24.2" customHeight="1" x14ac:dyDescent="0.2">
      <c r="B1363" s="24"/>
      <c r="C1363" s="150" t="s">
        <v>2042</v>
      </c>
      <c r="D1363" s="150" t="s">
        <v>306</v>
      </c>
      <c r="E1363" s="151" t="s">
        <v>2043</v>
      </c>
      <c r="F1363" s="152" t="s">
        <v>2044</v>
      </c>
      <c r="G1363" s="153" t="s">
        <v>346</v>
      </c>
      <c r="H1363" s="154">
        <v>14</v>
      </c>
      <c r="I1363" s="40"/>
      <c r="J1363" s="155">
        <f>ROUND(I1363*H1363,0)</f>
        <v>0</v>
      </c>
      <c r="K1363" s="152" t="s">
        <v>310</v>
      </c>
      <c r="L1363" s="24"/>
      <c r="M1363" s="156" t="s">
        <v>1</v>
      </c>
      <c r="N1363" s="157" t="s">
        <v>42</v>
      </c>
      <c r="P1363" s="158">
        <f>O1363*H1363</f>
        <v>0</v>
      </c>
      <c r="Q1363" s="158">
        <v>0</v>
      </c>
      <c r="R1363" s="158">
        <f>Q1363*H1363</f>
        <v>0</v>
      </c>
      <c r="S1363" s="158">
        <v>1.4E-2</v>
      </c>
      <c r="T1363" s="159">
        <f>S1363*H1363</f>
        <v>0.19600000000000001</v>
      </c>
      <c r="AR1363" s="41" t="s">
        <v>394</v>
      </c>
      <c r="AT1363" s="41" t="s">
        <v>306</v>
      </c>
      <c r="AU1363" s="41" t="s">
        <v>86</v>
      </c>
      <c r="AY1363" s="17" t="s">
        <v>304</v>
      </c>
      <c r="BE1363" s="42">
        <f>IF(N1363="základní",J1363,0)</f>
        <v>0</v>
      </c>
      <c r="BF1363" s="42">
        <f>IF(N1363="snížená",J1363,0)</f>
        <v>0</v>
      </c>
      <c r="BG1363" s="42">
        <f>IF(N1363="zákl. přenesená",J1363,0)</f>
        <v>0</v>
      </c>
      <c r="BH1363" s="42">
        <f>IF(N1363="sníž. přenesená",J1363,0)</f>
        <v>0</v>
      </c>
      <c r="BI1363" s="42">
        <f>IF(N1363="nulová",J1363,0)</f>
        <v>0</v>
      </c>
      <c r="BJ1363" s="17" t="s">
        <v>8</v>
      </c>
      <c r="BK1363" s="42">
        <f>ROUND(I1363*H1363,0)</f>
        <v>0</v>
      </c>
      <c r="BL1363" s="17" t="s">
        <v>394</v>
      </c>
      <c r="BM1363" s="41" t="s">
        <v>2045</v>
      </c>
    </row>
    <row r="1364" spans="2:65" s="12" customFormat="1" x14ac:dyDescent="0.2">
      <c r="B1364" s="160"/>
      <c r="D1364" s="161" t="s">
        <v>327</v>
      </c>
      <c r="E1364" s="43" t="s">
        <v>1</v>
      </c>
      <c r="F1364" s="162" t="s">
        <v>2046</v>
      </c>
      <c r="H1364" s="163">
        <v>14</v>
      </c>
      <c r="L1364" s="160"/>
      <c r="M1364" s="164"/>
      <c r="T1364" s="165"/>
      <c r="AT1364" s="43" t="s">
        <v>327</v>
      </c>
      <c r="AU1364" s="43" t="s">
        <v>86</v>
      </c>
      <c r="AV1364" s="12" t="s">
        <v>86</v>
      </c>
      <c r="AW1364" s="12" t="s">
        <v>33</v>
      </c>
      <c r="AX1364" s="12" t="s">
        <v>8</v>
      </c>
      <c r="AY1364" s="43" t="s">
        <v>304</v>
      </c>
    </row>
    <row r="1365" spans="2:65" s="1" customFormat="1" ht="33" customHeight="1" x14ac:dyDescent="0.2">
      <c r="B1365" s="24"/>
      <c r="C1365" s="150" t="s">
        <v>2047</v>
      </c>
      <c r="D1365" s="150" t="s">
        <v>306</v>
      </c>
      <c r="E1365" s="151" t="s">
        <v>2048</v>
      </c>
      <c r="F1365" s="152" t="s">
        <v>2049</v>
      </c>
      <c r="G1365" s="153" t="s">
        <v>346</v>
      </c>
      <c r="H1365" s="154">
        <v>76.95</v>
      </c>
      <c r="I1365" s="40"/>
      <c r="J1365" s="155">
        <f>ROUND(I1365*H1365,0)</f>
        <v>0</v>
      </c>
      <c r="K1365" s="152" t="s">
        <v>310</v>
      </c>
      <c r="L1365" s="24"/>
      <c r="M1365" s="156" t="s">
        <v>1</v>
      </c>
      <c r="N1365" s="157" t="s">
        <v>42</v>
      </c>
      <c r="P1365" s="158">
        <f>O1365*H1365</f>
        <v>0</v>
      </c>
      <c r="Q1365" s="158">
        <v>0</v>
      </c>
      <c r="R1365" s="158">
        <f>Q1365*H1365</f>
        <v>0</v>
      </c>
      <c r="S1365" s="158">
        <v>0</v>
      </c>
      <c r="T1365" s="159">
        <f>S1365*H1365</f>
        <v>0</v>
      </c>
      <c r="AR1365" s="41" t="s">
        <v>394</v>
      </c>
      <c r="AT1365" s="41" t="s">
        <v>306</v>
      </c>
      <c r="AU1365" s="41" t="s">
        <v>86</v>
      </c>
      <c r="AY1365" s="17" t="s">
        <v>304</v>
      </c>
      <c r="BE1365" s="42">
        <f>IF(N1365="základní",J1365,0)</f>
        <v>0</v>
      </c>
      <c r="BF1365" s="42">
        <f>IF(N1365="snížená",J1365,0)</f>
        <v>0</v>
      </c>
      <c r="BG1365" s="42">
        <f>IF(N1365="zákl. přenesená",J1365,0)</f>
        <v>0</v>
      </c>
      <c r="BH1365" s="42">
        <f>IF(N1365="sníž. přenesená",J1365,0)</f>
        <v>0</v>
      </c>
      <c r="BI1365" s="42">
        <f>IF(N1365="nulová",J1365,0)</f>
        <v>0</v>
      </c>
      <c r="BJ1365" s="17" t="s">
        <v>8</v>
      </c>
      <c r="BK1365" s="42">
        <f>ROUND(I1365*H1365,0)</f>
        <v>0</v>
      </c>
      <c r="BL1365" s="17" t="s">
        <v>394</v>
      </c>
      <c r="BM1365" s="41" t="s">
        <v>2050</v>
      </c>
    </row>
    <row r="1366" spans="2:65" s="12" customFormat="1" x14ac:dyDescent="0.2">
      <c r="B1366" s="160"/>
      <c r="D1366" s="161" t="s">
        <v>327</v>
      </c>
      <c r="E1366" s="43" t="s">
        <v>222</v>
      </c>
      <c r="F1366" s="162" t="s">
        <v>2051</v>
      </c>
      <c r="H1366" s="163">
        <v>7.8</v>
      </c>
      <c r="L1366" s="160"/>
      <c r="M1366" s="164"/>
      <c r="T1366" s="165"/>
      <c r="AT1366" s="43" t="s">
        <v>327</v>
      </c>
      <c r="AU1366" s="43" t="s">
        <v>86</v>
      </c>
      <c r="AV1366" s="12" t="s">
        <v>86</v>
      </c>
      <c r="AW1366" s="12" t="s">
        <v>33</v>
      </c>
      <c r="AX1366" s="12" t="s">
        <v>77</v>
      </c>
      <c r="AY1366" s="43" t="s">
        <v>304</v>
      </c>
    </row>
    <row r="1367" spans="2:65" s="12" customFormat="1" x14ac:dyDescent="0.2">
      <c r="B1367" s="160"/>
      <c r="D1367" s="161" t="s">
        <v>327</v>
      </c>
      <c r="E1367" s="43" t="s">
        <v>225</v>
      </c>
      <c r="F1367" s="162" t="s">
        <v>2052</v>
      </c>
      <c r="H1367" s="163">
        <v>47.8</v>
      </c>
      <c r="L1367" s="160"/>
      <c r="M1367" s="164"/>
      <c r="T1367" s="165"/>
      <c r="AT1367" s="43" t="s">
        <v>327</v>
      </c>
      <c r="AU1367" s="43" t="s">
        <v>86</v>
      </c>
      <c r="AV1367" s="12" t="s">
        <v>86</v>
      </c>
      <c r="AW1367" s="12" t="s">
        <v>33</v>
      </c>
      <c r="AX1367" s="12" t="s">
        <v>77</v>
      </c>
      <c r="AY1367" s="43" t="s">
        <v>304</v>
      </c>
    </row>
    <row r="1368" spans="2:65" s="12" customFormat="1" x14ac:dyDescent="0.2">
      <c r="B1368" s="160"/>
      <c r="D1368" s="161" t="s">
        <v>327</v>
      </c>
      <c r="E1368" s="43" t="s">
        <v>228</v>
      </c>
      <c r="F1368" s="162" t="s">
        <v>2053</v>
      </c>
      <c r="H1368" s="163">
        <v>21.35</v>
      </c>
      <c r="L1368" s="160"/>
      <c r="M1368" s="164"/>
      <c r="T1368" s="165"/>
      <c r="AT1368" s="43" t="s">
        <v>327</v>
      </c>
      <c r="AU1368" s="43" t="s">
        <v>86</v>
      </c>
      <c r="AV1368" s="12" t="s">
        <v>86</v>
      </c>
      <c r="AW1368" s="12" t="s">
        <v>33</v>
      </c>
      <c r="AX1368" s="12" t="s">
        <v>77</v>
      </c>
      <c r="AY1368" s="43" t="s">
        <v>304</v>
      </c>
    </row>
    <row r="1369" spans="2:65" s="13" customFormat="1" x14ac:dyDescent="0.2">
      <c r="B1369" s="166"/>
      <c r="D1369" s="161" t="s">
        <v>327</v>
      </c>
      <c r="E1369" s="44" t="s">
        <v>1</v>
      </c>
      <c r="F1369" s="167" t="s">
        <v>335</v>
      </c>
      <c r="H1369" s="168">
        <v>76.95</v>
      </c>
      <c r="L1369" s="166"/>
      <c r="M1369" s="169"/>
      <c r="T1369" s="170"/>
      <c r="AT1369" s="44" t="s">
        <v>327</v>
      </c>
      <c r="AU1369" s="44" t="s">
        <v>86</v>
      </c>
      <c r="AV1369" s="13" t="s">
        <v>315</v>
      </c>
      <c r="AW1369" s="13" t="s">
        <v>33</v>
      </c>
      <c r="AX1369" s="13" t="s">
        <v>8</v>
      </c>
      <c r="AY1369" s="44" t="s">
        <v>304</v>
      </c>
    </row>
    <row r="1370" spans="2:65" s="1" customFormat="1" ht="21.75" customHeight="1" x14ac:dyDescent="0.2">
      <c r="B1370" s="24"/>
      <c r="C1370" s="176" t="s">
        <v>2054</v>
      </c>
      <c r="D1370" s="176" t="s">
        <v>431</v>
      </c>
      <c r="E1370" s="177" t="s">
        <v>2055</v>
      </c>
      <c r="F1370" s="178" t="s">
        <v>2056</v>
      </c>
      <c r="G1370" s="179" t="s">
        <v>352</v>
      </c>
      <c r="H1370" s="180">
        <v>1.639</v>
      </c>
      <c r="I1370" s="46"/>
      <c r="J1370" s="181">
        <f>ROUND(I1370*H1370,0)</f>
        <v>0</v>
      </c>
      <c r="K1370" s="178" t="s">
        <v>310</v>
      </c>
      <c r="L1370" s="182"/>
      <c r="M1370" s="183" t="s">
        <v>1</v>
      </c>
      <c r="N1370" s="184" t="s">
        <v>42</v>
      </c>
      <c r="P1370" s="158">
        <f>O1370*H1370</f>
        <v>0</v>
      </c>
      <c r="Q1370" s="158">
        <v>0.55000000000000004</v>
      </c>
      <c r="R1370" s="158">
        <f>Q1370*H1370</f>
        <v>0.90145000000000008</v>
      </c>
      <c r="S1370" s="158">
        <v>0</v>
      </c>
      <c r="T1370" s="159">
        <f>S1370*H1370</f>
        <v>0</v>
      </c>
      <c r="AR1370" s="41" t="s">
        <v>476</v>
      </c>
      <c r="AT1370" s="41" t="s">
        <v>431</v>
      </c>
      <c r="AU1370" s="41" t="s">
        <v>86</v>
      </c>
      <c r="AY1370" s="17" t="s">
        <v>304</v>
      </c>
      <c r="BE1370" s="42">
        <f>IF(N1370="základní",J1370,0)</f>
        <v>0</v>
      </c>
      <c r="BF1370" s="42">
        <f>IF(N1370="snížená",J1370,0)</f>
        <v>0</v>
      </c>
      <c r="BG1370" s="42">
        <f>IF(N1370="zákl. přenesená",J1370,0)</f>
        <v>0</v>
      </c>
      <c r="BH1370" s="42">
        <f>IF(N1370="sníž. přenesená",J1370,0)</f>
        <v>0</v>
      </c>
      <c r="BI1370" s="42">
        <f>IF(N1370="nulová",J1370,0)</f>
        <v>0</v>
      </c>
      <c r="BJ1370" s="17" t="s">
        <v>8</v>
      </c>
      <c r="BK1370" s="42">
        <f>ROUND(I1370*H1370,0)</f>
        <v>0</v>
      </c>
      <c r="BL1370" s="17" t="s">
        <v>394</v>
      </c>
      <c r="BM1370" s="41" t="s">
        <v>2057</v>
      </c>
    </row>
    <row r="1371" spans="2:65" s="12" customFormat="1" x14ac:dyDescent="0.2">
      <c r="B1371" s="160"/>
      <c r="D1371" s="161" t="s">
        <v>327</v>
      </c>
      <c r="E1371" s="43" t="s">
        <v>1</v>
      </c>
      <c r="F1371" s="162" t="s">
        <v>2058</v>
      </c>
      <c r="H1371" s="163">
        <v>0.10299999999999999</v>
      </c>
      <c r="L1371" s="160"/>
      <c r="M1371" s="164"/>
      <c r="T1371" s="165"/>
      <c r="AT1371" s="43" t="s">
        <v>327</v>
      </c>
      <c r="AU1371" s="43" t="s">
        <v>86</v>
      </c>
      <c r="AV1371" s="12" t="s">
        <v>86</v>
      </c>
      <c r="AW1371" s="12" t="s">
        <v>33</v>
      </c>
      <c r="AX1371" s="12" t="s">
        <v>77</v>
      </c>
      <c r="AY1371" s="43" t="s">
        <v>304</v>
      </c>
    </row>
    <row r="1372" spans="2:65" s="12" customFormat="1" x14ac:dyDescent="0.2">
      <c r="B1372" s="160"/>
      <c r="D1372" s="161" t="s">
        <v>327</v>
      </c>
      <c r="E1372" s="43" t="s">
        <v>1</v>
      </c>
      <c r="F1372" s="162" t="s">
        <v>2059</v>
      </c>
      <c r="H1372" s="163">
        <v>1.01</v>
      </c>
      <c r="L1372" s="160"/>
      <c r="M1372" s="164"/>
      <c r="T1372" s="165"/>
      <c r="AT1372" s="43" t="s">
        <v>327</v>
      </c>
      <c r="AU1372" s="43" t="s">
        <v>86</v>
      </c>
      <c r="AV1372" s="12" t="s">
        <v>86</v>
      </c>
      <c r="AW1372" s="12" t="s">
        <v>33</v>
      </c>
      <c r="AX1372" s="12" t="s">
        <v>77</v>
      </c>
      <c r="AY1372" s="43" t="s">
        <v>304</v>
      </c>
    </row>
    <row r="1373" spans="2:65" s="12" customFormat="1" x14ac:dyDescent="0.2">
      <c r="B1373" s="160"/>
      <c r="D1373" s="161" t="s">
        <v>327</v>
      </c>
      <c r="E1373" s="43" t="s">
        <v>1</v>
      </c>
      <c r="F1373" s="162" t="s">
        <v>2060</v>
      </c>
      <c r="H1373" s="163">
        <v>0.52600000000000002</v>
      </c>
      <c r="L1373" s="160"/>
      <c r="M1373" s="164"/>
      <c r="T1373" s="165"/>
      <c r="AT1373" s="43" t="s">
        <v>327</v>
      </c>
      <c r="AU1373" s="43" t="s">
        <v>86</v>
      </c>
      <c r="AV1373" s="12" t="s">
        <v>86</v>
      </c>
      <c r="AW1373" s="12" t="s">
        <v>33</v>
      </c>
      <c r="AX1373" s="12" t="s">
        <v>77</v>
      </c>
      <c r="AY1373" s="43" t="s">
        <v>304</v>
      </c>
    </row>
    <row r="1374" spans="2:65" s="13" customFormat="1" x14ac:dyDescent="0.2">
      <c r="B1374" s="166"/>
      <c r="D1374" s="161" t="s">
        <v>327</v>
      </c>
      <c r="E1374" s="44" t="s">
        <v>1</v>
      </c>
      <c r="F1374" s="167" t="s">
        <v>335</v>
      </c>
      <c r="H1374" s="168">
        <v>1.639</v>
      </c>
      <c r="L1374" s="166"/>
      <c r="M1374" s="169"/>
      <c r="T1374" s="170"/>
      <c r="AT1374" s="44" t="s">
        <v>327</v>
      </c>
      <c r="AU1374" s="44" t="s">
        <v>86</v>
      </c>
      <c r="AV1374" s="13" t="s">
        <v>315</v>
      </c>
      <c r="AW1374" s="13" t="s">
        <v>33</v>
      </c>
      <c r="AX1374" s="13" t="s">
        <v>8</v>
      </c>
      <c r="AY1374" s="44" t="s">
        <v>304</v>
      </c>
    </row>
    <row r="1375" spans="2:65" s="1" customFormat="1" ht="33" customHeight="1" x14ac:dyDescent="0.2">
      <c r="B1375" s="24"/>
      <c r="C1375" s="150" t="s">
        <v>2061</v>
      </c>
      <c r="D1375" s="150" t="s">
        <v>306</v>
      </c>
      <c r="E1375" s="151" t="s">
        <v>2062</v>
      </c>
      <c r="F1375" s="152" t="s">
        <v>2063</v>
      </c>
      <c r="G1375" s="153" t="s">
        <v>346</v>
      </c>
      <c r="H1375" s="154">
        <v>20</v>
      </c>
      <c r="I1375" s="40"/>
      <c r="J1375" s="155">
        <f>ROUND(I1375*H1375,0)</f>
        <v>0</v>
      </c>
      <c r="K1375" s="152" t="s">
        <v>310</v>
      </c>
      <c r="L1375" s="24"/>
      <c r="M1375" s="156" t="s">
        <v>1</v>
      </c>
      <c r="N1375" s="157" t="s">
        <v>42</v>
      </c>
      <c r="P1375" s="158">
        <f>O1375*H1375</f>
        <v>0</v>
      </c>
      <c r="Q1375" s="158">
        <v>0</v>
      </c>
      <c r="R1375" s="158">
        <f>Q1375*H1375</f>
        <v>0</v>
      </c>
      <c r="S1375" s="158">
        <v>1.2E-2</v>
      </c>
      <c r="T1375" s="159">
        <f>S1375*H1375</f>
        <v>0.24</v>
      </c>
      <c r="AR1375" s="41" t="s">
        <v>394</v>
      </c>
      <c r="AT1375" s="41" t="s">
        <v>306</v>
      </c>
      <c r="AU1375" s="41" t="s">
        <v>86</v>
      </c>
      <c r="AY1375" s="17" t="s">
        <v>304</v>
      </c>
      <c r="BE1375" s="42">
        <f>IF(N1375="základní",J1375,0)</f>
        <v>0</v>
      </c>
      <c r="BF1375" s="42">
        <f>IF(N1375="snížená",J1375,0)</f>
        <v>0</v>
      </c>
      <c r="BG1375" s="42">
        <f>IF(N1375="zákl. přenesená",J1375,0)</f>
        <v>0</v>
      </c>
      <c r="BH1375" s="42">
        <f>IF(N1375="sníž. přenesená",J1375,0)</f>
        <v>0</v>
      </c>
      <c r="BI1375" s="42">
        <f>IF(N1375="nulová",J1375,0)</f>
        <v>0</v>
      </c>
      <c r="BJ1375" s="17" t="s">
        <v>8</v>
      </c>
      <c r="BK1375" s="42">
        <f>ROUND(I1375*H1375,0)</f>
        <v>0</v>
      </c>
      <c r="BL1375" s="17" t="s">
        <v>394</v>
      </c>
      <c r="BM1375" s="41" t="s">
        <v>2064</v>
      </c>
    </row>
    <row r="1376" spans="2:65" s="12" customFormat="1" x14ac:dyDescent="0.2">
      <c r="B1376" s="160"/>
      <c r="D1376" s="161" t="s">
        <v>327</v>
      </c>
      <c r="E1376" s="43" t="s">
        <v>1</v>
      </c>
      <c r="F1376" s="162" t="s">
        <v>2065</v>
      </c>
      <c r="H1376" s="163">
        <v>20</v>
      </c>
      <c r="L1376" s="160"/>
      <c r="M1376" s="164"/>
      <c r="T1376" s="165"/>
      <c r="AT1376" s="43" t="s">
        <v>327</v>
      </c>
      <c r="AU1376" s="43" t="s">
        <v>86</v>
      </c>
      <c r="AV1376" s="12" t="s">
        <v>86</v>
      </c>
      <c r="AW1376" s="12" t="s">
        <v>33</v>
      </c>
      <c r="AX1376" s="12" t="s">
        <v>8</v>
      </c>
      <c r="AY1376" s="43" t="s">
        <v>304</v>
      </c>
    </row>
    <row r="1377" spans="2:65" s="1" customFormat="1" ht="33" customHeight="1" x14ac:dyDescent="0.2">
      <c r="B1377" s="24"/>
      <c r="C1377" s="150" t="s">
        <v>2066</v>
      </c>
      <c r="D1377" s="150" t="s">
        <v>306</v>
      </c>
      <c r="E1377" s="151" t="s">
        <v>2067</v>
      </c>
      <c r="F1377" s="152" t="s">
        <v>2068</v>
      </c>
      <c r="G1377" s="153" t="s">
        <v>325</v>
      </c>
      <c r="H1377" s="154">
        <v>23.6</v>
      </c>
      <c r="I1377" s="40"/>
      <c r="J1377" s="155">
        <f>ROUND(I1377*H1377,0)</f>
        <v>0</v>
      </c>
      <c r="K1377" s="152" t="s">
        <v>310</v>
      </c>
      <c r="L1377" s="24"/>
      <c r="M1377" s="156" t="s">
        <v>1</v>
      </c>
      <c r="N1377" s="157" t="s">
        <v>42</v>
      </c>
      <c r="P1377" s="158">
        <f>O1377*H1377</f>
        <v>0</v>
      </c>
      <c r="Q1377" s="158">
        <v>0</v>
      </c>
      <c r="R1377" s="158">
        <f>Q1377*H1377</f>
        <v>0</v>
      </c>
      <c r="S1377" s="158">
        <v>0</v>
      </c>
      <c r="T1377" s="159">
        <f>S1377*H1377</f>
        <v>0</v>
      </c>
      <c r="AR1377" s="41" t="s">
        <v>394</v>
      </c>
      <c r="AT1377" s="41" t="s">
        <v>306</v>
      </c>
      <c r="AU1377" s="41" t="s">
        <v>86</v>
      </c>
      <c r="AY1377" s="17" t="s">
        <v>304</v>
      </c>
      <c r="BE1377" s="42">
        <f>IF(N1377="základní",J1377,0)</f>
        <v>0</v>
      </c>
      <c r="BF1377" s="42">
        <f>IF(N1377="snížená",J1377,0)</f>
        <v>0</v>
      </c>
      <c r="BG1377" s="42">
        <f>IF(N1377="zákl. přenesená",J1377,0)</f>
        <v>0</v>
      </c>
      <c r="BH1377" s="42">
        <f>IF(N1377="sníž. přenesená",J1377,0)</f>
        <v>0</v>
      </c>
      <c r="BI1377" s="42">
        <f>IF(N1377="nulová",J1377,0)</f>
        <v>0</v>
      </c>
      <c r="BJ1377" s="17" t="s">
        <v>8</v>
      </c>
      <c r="BK1377" s="42">
        <f>ROUND(I1377*H1377,0)</f>
        <v>0</v>
      </c>
      <c r="BL1377" s="17" t="s">
        <v>394</v>
      </c>
      <c r="BM1377" s="41" t="s">
        <v>2069</v>
      </c>
    </row>
    <row r="1378" spans="2:65" s="12" customFormat="1" ht="22.5" x14ac:dyDescent="0.2">
      <c r="B1378" s="160"/>
      <c r="D1378" s="161" t="s">
        <v>327</v>
      </c>
      <c r="E1378" s="43" t="s">
        <v>1</v>
      </c>
      <c r="F1378" s="162" t="s">
        <v>2070</v>
      </c>
      <c r="H1378" s="163">
        <v>12</v>
      </c>
      <c r="L1378" s="160"/>
      <c r="M1378" s="164"/>
      <c r="T1378" s="165"/>
      <c r="AT1378" s="43" t="s">
        <v>327</v>
      </c>
      <c r="AU1378" s="43" t="s">
        <v>86</v>
      </c>
      <c r="AV1378" s="12" t="s">
        <v>86</v>
      </c>
      <c r="AW1378" s="12" t="s">
        <v>33</v>
      </c>
      <c r="AX1378" s="12" t="s">
        <v>77</v>
      </c>
      <c r="AY1378" s="43" t="s">
        <v>304</v>
      </c>
    </row>
    <row r="1379" spans="2:65" s="12" customFormat="1" ht="22.5" x14ac:dyDescent="0.2">
      <c r="B1379" s="160"/>
      <c r="D1379" s="161" t="s">
        <v>327</v>
      </c>
      <c r="E1379" s="43" t="s">
        <v>1</v>
      </c>
      <c r="F1379" s="162" t="s">
        <v>2071</v>
      </c>
      <c r="H1379" s="163">
        <v>8</v>
      </c>
      <c r="L1379" s="160"/>
      <c r="M1379" s="164"/>
      <c r="T1379" s="165"/>
      <c r="AT1379" s="43" t="s">
        <v>327</v>
      </c>
      <c r="AU1379" s="43" t="s">
        <v>86</v>
      </c>
      <c r="AV1379" s="12" t="s">
        <v>86</v>
      </c>
      <c r="AW1379" s="12" t="s">
        <v>33</v>
      </c>
      <c r="AX1379" s="12" t="s">
        <v>77</v>
      </c>
      <c r="AY1379" s="43" t="s">
        <v>304</v>
      </c>
    </row>
    <row r="1380" spans="2:65" s="12" customFormat="1" x14ac:dyDescent="0.2">
      <c r="B1380" s="160"/>
      <c r="D1380" s="161" t="s">
        <v>327</v>
      </c>
      <c r="E1380" s="43" t="s">
        <v>1</v>
      </c>
      <c r="F1380" s="162" t="s">
        <v>2072</v>
      </c>
      <c r="H1380" s="163">
        <v>3.6</v>
      </c>
      <c r="L1380" s="160"/>
      <c r="M1380" s="164"/>
      <c r="T1380" s="165"/>
      <c r="AT1380" s="43" t="s">
        <v>327</v>
      </c>
      <c r="AU1380" s="43" t="s">
        <v>86</v>
      </c>
      <c r="AV1380" s="12" t="s">
        <v>86</v>
      </c>
      <c r="AW1380" s="12" t="s">
        <v>33</v>
      </c>
      <c r="AX1380" s="12" t="s">
        <v>77</v>
      </c>
      <c r="AY1380" s="43" t="s">
        <v>304</v>
      </c>
    </row>
    <row r="1381" spans="2:65" s="13" customFormat="1" x14ac:dyDescent="0.2">
      <c r="B1381" s="166"/>
      <c r="D1381" s="161" t="s">
        <v>327</v>
      </c>
      <c r="E1381" s="44" t="s">
        <v>231</v>
      </c>
      <c r="F1381" s="167" t="s">
        <v>2073</v>
      </c>
      <c r="H1381" s="168">
        <v>23.6</v>
      </c>
      <c r="L1381" s="166"/>
      <c r="M1381" s="169"/>
      <c r="T1381" s="170"/>
      <c r="AT1381" s="44" t="s">
        <v>327</v>
      </c>
      <c r="AU1381" s="44" t="s">
        <v>86</v>
      </c>
      <c r="AV1381" s="13" t="s">
        <v>315</v>
      </c>
      <c r="AW1381" s="13" t="s">
        <v>33</v>
      </c>
      <c r="AX1381" s="13" t="s">
        <v>8</v>
      </c>
      <c r="AY1381" s="44" t="s">
        <v>304</v>
      </c>
    </row>
    <row r="1382" spans="2:65" s="1" customFormat="1" ht="24.2" customHeight="1" x14ac:dyDescent="0.2">
      <c r="B1382" s="24"/>
      <c r="C1382" s="176" t="s">
        <v>2074</v>
      </c>
      <c r="D1382" s="176" t="s">
        <v>431</v>
      </c>
      <c r="E1382" s="177" t="s">
        <v>2075</v>
      </c>
      <c r="F1382" s="178" t="s">
        <v>2076</v>
      </c>
      <c r="G1382" s="179" t="s">
        <v>352</v>
      </c>
      <c r="H1382" s="180">
        <v>0.623</v>
      </c>
      <c r="I1382" s="46"/>
      <c r="J1382" s="181">
        <f>ROUND(I1382*H1382,0)</f>
        <v>0</v>
      </c>
      <c r="K1382" s="178" t="s">
        <v>310</v>
      </c>
      <c r="L1382" s="182"/>
      <c r="M1382" s="183" t="s">
        <v>1</v>
      </c>
      <c r="N1382" s="184" t="s">
        <v>42</v>
      </c>
      <c r="P1382" s="158">
        <f>O1382*H1382</f>
        <v>0</v>
      </c>
      <c r="Q1382" s="158">
        <v>0.55000000000000004</v>
      </c>
      <c r="R1382" s="158">
        <f>Q1382*H1382</f>
        <v>0.34265000000000001</v>
      </c>
      <c r="S1382" s="158">
        <v>0</v>
      </c>
      <c r="T1382" s="159">
        <f>S1382*H1382</f>
        <v>0</v>
      </c>
      <c r="AR1382" s="41" t="s">
        <v>476</v>
      </c>
      <c r="AT1382" s="41" t="s">
        <v>431</v>
      </c>
      <c r="AU1382" s="41" t="s">
        <v>86</v>
      </c>
      <c r="AY1382" s="17" t="s">
        <v>304</v>
      </c>
      <c r="BE1382" s="42">
        <f>IF(N1382="základní",J1382,0)</f>
        <v>0</v>
      </c>
      <c r="BF1382" s="42">
        <f>IF(N1382="snížená",J1382,0)</f>
        <v>0</v>
      </c>
      <c r="BG1382" s="42">
        <f>IF(N1382="zákl. přenesená",J1382,0)</f>
        <v>0</v>
      </c>
      <c r="BH1382" s="42">
        <f>IF(N1382="sníž. přenesená",J1382,0)</f>
        <v>0</v>
      </c>
      <c r="BI1382" s="42">
        <f>IF(N1382="nulová",J1382,0)</f>
        <v>0</v>
      </c>
      <c r="BJ1382" s="17" t="s">
        <v>8</v>
      </c>
      <c r="BK1382" s="42">
        <f>ROUND(I1382*H1382,0)</f>
        <v>0</v>
      </c>
      <c r="BL1382" s="17" t="s">
        <v>394</v>
      </c>
      <c r="BM1382" s="41" t="s">
        <v>2077</v>
      </c>
    </row>
    <row r="1383" spans="2:65" s="12" customFormat="1" x14ac:dyDescent="0.2">
      <c r="B1383" s="160"/>
      <c r="D1383" s="161" t="s">
        <v>327</v>
      </c>
      <c r="E1383" s="43" t="s">
        <v>1</v>
      </c>
      <c r="F1383" s="162" t="s">
        <v>2078</v>
      </c>
      <c r="H1383" s="163">
        <v>0.623</v>
      </c>
      <c r="L1383" s="160"/>
      <c r="M1383" s="164"/>
      <c r="T1383" s="165"/>
      <c r="AT1383" s="43" t="s">
        <v>327</v>
      </c>
      <c r="AU1383" s="43" t="s">
        <v>86</v>
      </c>
      <c r="AV1383" s="12" t="s">
        <v>86</v>
      </c>
      <c r="AW1383" s="12" t="s">
        <v>33</v>
      </c>
      <c r="AX1383" s="12" t="s">
        <v>8</v>
      </c>
      <c r="AY1383" s="43" t="s">
        <v>304</v>
      </c>
    </row>
    <row r="1384" spans="2:65" s="1" customFormat="1" ht="24.2" customHeight="1" x14ac:dyDescent="0.2">
      <c r="B1384" s="24"/>
      <c r="C1384" s="150" t="s">
        <v>2079</v>
      </c>
      <c r="D1384" s="150" t="s">
        <v>306</v>
      </c>
      <c r="E1384" s="151" t="s">
        <v>2080</v>
      </c>
      <c r="F1384" s="152" t="s">
        <v>2081</v>
      </c>
      <c r="G1384" s="153" t="s">
        <v>325</v>
      </c>
      <c r="H1384" s="154">
        <v>8.9</v>
      </c>
      <c r="I1384" s="40"/>
      <c r="J1384" s="155">
        <f>ROUND(I1384*H1384,0)</f>
        <v>0</v>
      </c>
      <c r="K1384" s="152" t="s">
        <v>310</v>
      </c>
      <c r="L1384" s="24"/>
      <c r="M1384" s="156" t="s">
        <v>1</v>
      </c>
      <c r="N1384" s="157" t="s">
        <v>42</v>
      </c>
      <c r="P1384" s="158">
        <f>O1384*H1384</f>
        <v>0</v>
      </c>
      <c r="Q1384" s="158">
        <v>0</v>
      </c>
      <c r="R1384" s="158">
        <f>Q1384*H1384</f>
        <v>0</v>
      </c>
      <c r="S1384" s="158">
        <v>0</v>
      </c>
      <c r="T1384" s="159">
        <f>S1384*H1384</f>
        <v>0</v>
      </c>
      <c r="AR1384" s="41" t="s">
        <v>394</v>
      </c>
      <c r="AT1384" s="41" t="s">
        <v>306</v>
      </c>
      <c r="AU1384" s="41" t="s">
        <v>86</v>
      </c>
      <c r="AY1384" s="17" t="s">
        <v>304</v>
      </c>
      <c r="BE1384" s="42">
        <f>IF(N1384="základní",J1384,0)</f>
        <v>0</v>
      </c>
      <c r="BF1384" s="42">
        <f>IF(N1384="snížená",J1384,0)</f>
        <v>0</v>
      </c>
      <c r="BG1384" s="42">
        <f>IF(N1384="zákl. přenesená",J1384,0)</f>
        <v>0</v>
      </c>
      <c r="BH1384" s="42">
        <f>IF(N1384="sníž. přenesená",J1384,0)</f>
        <v>0</v>
      </c>
      <c r="BI1384" s="42">
        <f>IF(N1384="nulová",J1384,0)</f>
        <v>0</v>
      </c>
      <c r="BJ1384" s="17" t="s">
        <v>8</v>
      </c>
      <c r="BK1384" s="42">
        <f>ROUND(I1384*H1384,0)</f>
        <v>0</v>
      </c>
      <c r="BL1384" s="17" t="s">
        <v>394</v>
      </c>
      <c r="BM1384" s="41" t="s">
        <v>2082</v>
      </c>
    </row>
    <row r="1385" spans="2:65" s="12" customFormat="1" x14ac:dyDescent="0.2">
      <c r="B1385" s="160"/>
      <c r="D1385" s="161" t="s">
        <v>327</v>
      </c>
      <c r="E1385" s="43" t="s">
        <v>1</v>
      </c>
      <c r="F1385" s="162" t="s">
        <v>2083</v>
      </c>
      <c r="H1385" s="163">
        <v>1.5</v>
      </c>
      <c r="L1385" s="160"/>
      <c r="M1385" s="164"/>
      <c r="T1385" s="165"/>
      <c r="AT1385" s="43" t="s">
        <v>327</v>
      </c>
      <c r="AU1385" s="43" t="s">
        <v>86</v>
      </c>
      <c r="AV1385" s="12" t="s">
        <v>86</v>
      </c>
      <c r="AW1385" s="12" t="s">
        <v>33</v>
      </c>
      <c r="AX1385" s="12" t="s">
        <v>77</v>
      </c>
      <c r="AY1385" s="43" t="s">
        <v>304</v>
      </c>
    </row>
    <row r="1386" spans="2:65" s="12" customFormat="1" ht="22.5" x14ac:dyDescent="0.2">
      <c r="B1386" s="160"/>
      <c r="D1386" s="161" t="s">
        <v>327</v>
      </c>
      <c r="E1386" s="43" t="s">
        <v>1</v>
      </c>
      <c r="F1386" s="162" t="s">
        <v>2084</v>
      </c>
      <c r="H1386" s="163">
        <v>3.9</v>
      </c>
      <c r="L1386" s="160"/>
      <c r="M1386" s="164"/>
      <c r="T1386" s="165"/>
      <c r="AT1386" s="43" t="s">
        <v>327</v>
      </c>
      <c r="AU1386" s="43" t="s">
        <v>86</v>
      </c>
      <c r="AV1386" s="12" t="s">
        <v>86</v>
      </c>
      <c r="AW1386" s="12" t="s">
        <v>33</v>
      </c>
      <c r="AX1386" s="12" t="s">
        <v>77</v>
      </c>
      <c r="AY1386" s="43" t="s">
        <v>304</v>
      </c>
    </row>
    <row r="1387" spans="2:65" s="12" customFormat="1" x14ac:dyDescent="0.2">
      <c r="B1387" s="160"/>
      <c r="D1387" s="161" t="s">
        <v>327</v>
      </c>
      <c r="E1387" s="43" t="s">
        <v>1</v>
      </c>
      <c r="F1387" s="162" t="s">
        <v>2085</v>
      </c>
      <c r="H1387" s="163">
        <v>3.5</v>
      </c>
      <c r="L1387" s="160"/>
      <c r="M1387" s="164"/>
      <c r="T1387" s="165"/>
      <c r="AT1387" s="43" t="s">
        <v>327</v>
      </c>
      <c r="AU1387" s="43" t="s">
        <v>86</v>
      </c>
      <c r="AV1387" s="12" t="s">
        <v>86</v>
      </c>
      <c r="AW1387" s="12" t="s">
        <v>33</v>
      </c>
      <c r="AX1387" s="12" t="s">
        <v>77</v>
      </c>
      <c r="AY1387" s="43" t="s">
        <v>304</v>
      </c>
    </row>
    <row r="1388" spans="2:65" s="13" customFormat="1" x14ac:dyDescent="0.2">
      <c r="B1388" s="166"/>
      <c r="D1388" s="161" t="s">
        <v>327</v>
      </c>
      <c r="E1388" s="44" t="s">
        <v>1</v>
      </c>
      <c r="F1388" s="167" t="s">
        <v>335</v>
      </c>
      <c r="H1388" s="168">
        <v>8.9</v>
      </c>
      <c r="L1388" s="166"/>
      <c r="M1388" s="169"/>
      <c r="T1388" s="170"/>
      <c r="AT1388" s="44" t="s">
        <v>327</v>
      </c>
      <c r="AU1388" s="44" t="s">
        <v>86</v>
      </c>
      <c r="AV1388" s="13" t="s">
        <v>315</v>
      </c>
      <c r="AW1388" s="13" t="s">
        <v>33</v>
      </c>
      <c r="AX1388" s="13" t="s">
        <v>8</v>
      </c>
      <c r="AY1388" s="44" t="s">
        <v>304</v>
      </c>
    </row>
    <row r="1389" spans="2:65" s="1" customFormat="1" ht="21.75" customHeight="1" x14ac:dyDescent="0.2">
      <c r="B1389" s="24"/>
      <c r="C1389" s="176" t="s">
        <v>2086</v>
      </c>
      <c r="D1389" s="176" t="s">
        <v>431</v>
      </c>
      <c r="E1389" s="177" t="s">
        <v>2087</v>
      </c>
      <c r="F1389" s="178" t="s">
        <v>2088</v>
      </c>
      <c r="G1389" s="179" t="s">
        <v>325</v>
      </c>
      <c r="H1389" s="180">
        <v>8.9</v>
      </c>
      <c r="I1389" s="46"/>
      <c r="J1389" s="181">
        <f>ROUND(I1389*H1389,0)</f>
        <v>0</v>
      </c>
      <c r="K1389" s="178" t="s">
        <v>310</v>
      </c>
      <c r="L1389" s="182"/>
      <c r="M1389" s="183" t="s">
        <v>1</v>
      </c>
      <c r="N1389" s="184" t="s">
        <v>42</v>
      </c>
      <c r="P1389" s="158">
        <f>O1389*H1389</f>
        <v>0</v>
      </c>
      <c r="Q1389" s="158">
        <v>1.4500000000000001E-2</v>
      </c>
      <c r="R1389" s="158">
        <f>Q1389*H1389</f>
        <v>0.12905</v>
      </c>
      <c r="S1389" s="158">
        <v>0</v>
      </c>
      <c r="T1389" s="159">
        <f>S1389*H1389</f>
        <v>0</v>
      </c>
      <c r="AR1389" s="41" t="s">
        <v>476</v>
      </c>
      <c r="AT1389" s="41" t="s">
        <v>431</v>
      </c>
      <c r="AU1389" s="41" t="s">
        <v>86</v>
      </c>
      <c r="AY1389" s="17" t="s">
        <v>304</v>
      </c>
      <c r="BE1389" s="42">
        <f>IF(N1389="základní",J1389,0)</f>
        <v>0</v>
      </c>
      <c r="BF1389" s="42">
        <f>IF(N1389="snížená",J1389,0)</f>
        <v>0</v>
      </c>
      <c r="BG1389" s="42">
        <f>IF(N1389="zákl. přenesená",J1389,0)</f>
        <v>0</v>
      </c>
      <c r="BH1389" s="42">
        <f>IF(N1389="sníž. přenesená",J1389,0)</f>
        <v>0</v>
      </c>
      <c r="BI1389" s="42">
        <f>IF(N1389="nulová",J1389,0)</f>
        <v>0</v>
      </c>
      <c r="BJ1389" s="17" t="s">
        <v>8</v>
      </c>
      <c r="BK1389" s="42">
        <f>ROUND(I1389*H1389,0)</f>
        <v>0</v>
      </c>
      <c r="BL1389" s="17" t="s">
        <v>394</v>
      </c>
      <c r="BM1389" s="41" t="s">
        <v>2089</v>
      </c>
    </row>
    <row r="1390" spans="2:65" s="12" customFormat="1" x14ac:dyDescent="0.2">
      <c r="B1390" s="160"/>
      <c r="D1390" s="161" t="s">
        <v>327</v>
      </c>
      <c r="E1390" s="43" t="s">
        <v>1</v>
      </c>
      <c r="F1390" s="162" t="s">
        <v>2083</v>
      </c>
      <c r="H1390" s="163">
        <v>1.5</v>
      </c>
      <c r="L1390" s="160"/>
      <c r="M1390" s="164"/>
      <c r="T1390" s="165"/>
      <c r="AT1390" s="43" t="s">
        <v>327</v>
      </c>
      <c r="AU1390" s="43" t="s">
        <v>86</v>
      </c>
      <c r="AV1390" s="12" t="s">
        <v>86</v>
      </c>
      <c r="AW1390" s="12" t="s">
        <v>33</v>
      </c>
      <c r="AX1390" s="12" t="s">
        <v>77</v>
      </c>
      <c r="AY1390" s="43" t="s">
        <v>304</v>
      </c>
    </row>
    <row r="1391" spans="2:65" s="12" customFormat="1" ht="22.5" x14ac:dyDescent="0.2">
      <c r="B1391" s="160"/>
      <c r="D1391" s="161" t="s">
        <v>327</v>
      </c>
      <c r="E1391" s="43" t="s">
        <v>1</v>
      </c>
      <c r="F1391" s="162" t="s">
        <v>2084</v>
      </c>
      <c r="H1391" s="163">
        <v>3.9</v>
      </c>
      <c r="L1391" s="160"/>
      <c r="M1391" s="164"/>
      <c r="T1391" s="165"/>
      <c r="AT1391" s="43" t="s">
        <v>327</v>
      </c>
      <c r="AU1391" s="43" t="s">
        <v>86</v>
      </c>
      <c r="AV1391" s="12" t="s">
        <v>86</v>
      </c>
      <c r="AW1391" s="12" t="s">
        <v>33</v>
      </c>
      <c r="AX1391" s="12" t="s">
        <v>77</v>
      </c>
      <c r="AY1391" s="43" t="s">
        <v>304</v>
      </c>
    </row>
    <row r="1392" spans="2:65" s="12" customFormat="1" x14ac:dyDescent="0.2">
      <c r="B1392" s="160"/>
      <c r="D1392" s="161" t="s">
        <v>327</v>
      </c>
      <c r="E1392" s="43" t="s">
        <v>1</v>
      </c>
      <c r="F1392" s="162" t="s">
        <v>2085</v>
      </c>
      <c r="H1392" s="163">
        <v>3.5</v>
      </c>
      <c r="L1392" s="160"/>
      <c r="M1392" s="164"/>
      <c r="T1392" s="165"/>
      <c r="AT1392" s="43" t="s">
        <v>327</v>
      </c>
      <c r="AU1392" s="43" t="s">
        <v>86</v>
      </c>
      <c r="AV1392" s="12" t="s">
        <v>86</v>
      </c>
      <c r="AW1392" s="12" t="s">
        <v>33</v>
      </c>
      <c r="AX1392" s="12" t="s">
        <v>77</v>
      </c>
      <c r="AY1392" s="43" t="s">
        <v>304</v>
      </c>
    </row>
    <row r="1393" spans="2:65" s="13" customFormat="1" x14ac:dyDescent="0.2">
      <c r="B1393" s="166"/>
      <c r="D1393" s="161" t="s">
        <v>327</v>
      </c>
      <c r="E1393" s="44" t="s">
        <v>1</v>
      </c>
      <c r="F1393" s="167" t="s">
        <v>335</v>
      </c>
      <c r="H1393" s="168">
        <v>8.9</v>
      </c>
      <c r="L1393" s="166"/>
      <c r="M1393" s="169"/>
      <c r="T1393" s="170"/>
      <c r="AT1393" s="44" t="s">
        <v>327</v>
      </c>
      <c r="AU1393" s="44" t="s">
        <v>86</v>
      </c>
      <c r="AV1393" s="13" t="s">
        <v>315</v>
      </c>
      <c r="AW1393" s="13" t="s">
        <v>33</v>
      </c>
      <c r="AX1393" s="13" t="s">
        <v>8</v>
      </c>
      <c r="AY1393" s="44" t="s">
        <v>304</v>
      </c>
    </row>
    <row r="1394" spans="2:65" s="1" customFormat="1" ht="16.5" customHeight="1" x14ac:dyDescent="0.2">
      <c r="B1394" s="24"/>
      <c r="C1394" s="176" t="s">
        <v>2090</v>
      </c>
      <c r="D1394" s="176" t="s">
        <v>431</v>
      </c>
      <c r="E1394" s="177" t="s">
        <v>2091</v>
      </c>
      <c r="F1394" s="178" t="s">
        <v>2092</v>
      </c>
      <c r="G1394" s="179" t="s">
        <v>352</v>
      </c>
      <c r="H1394" s="180">
        <v>5.2999999999999999E-2</v>
      </c>
      <c r="I1394" s="46"/>
      <c r="J1394" s="181">
        <f>ROUND(I1394*H1394,0)</f>
        <v>0</v>
      </c>
      <c r="K1394" s="178" t="s">
        <v>310</v>
      </c>
      <c r="L1394" s="182"/>
      <c r="M1394" s="183" t="s">
        <v>1</v>
      </c>
      <c r="N1394" s="184" t="s">
        <v>42</v>
      </c>
      <c r="P1394" s="158">
        <f>O1394*H1394</f>
        <v>0</v>
      </c>
      <c r="Q1394" s="158">
        <v>0.55000000000000004</v>
      </c>
      <c r="R1394" s="158">
        <f>Q1394*H1394</f>
        <v>2.9150000000000002E-2</v>
      </c>
      <c r="S1394" s="158">
        <v>0</v>
      </c>
      <c r="T1394" s="159">
        <f>S1394*H1394</f>
        <v>0</v>
      </c>
      <c r="AR1394" s="41" t="s">
        <v>476</v>
      </c>
      <c r="AT1394" s="41" t="s">
        <v>431</v>
      </c>
      <c r="AU1394" s="41" t="s">
        <v>86</v>
      </c>
      <c r="AY1394" s="17" t="s">
        <v>304</v>
      </c>
      <c r="BE1394" s="42">
        <f>IF(N1394="základní",J1394,0)</f>
        <v>0</v>
      </c>
      <c r="BF1394" s="42">
        <f>IF(N1394="snížená",J1394,0)</f>
        <v>0</v>
      </c>
      <c r="BG1394" s="42">
        <f>IF(N1394="zákl. přenesená",J1394,0)</f>
        <v>0</v>
      </c>
      <c r="BH1394" s="42">
        <f>IF(N1394="sníž. přenesená",J1394,0)</f>
        <v>0</v>
      </c>
      <c r="BI1394" s="42">
        <f>IF(N1394="nulová",J1394,0)</f>
        <v>0</v>
      </c>
      <c r="BJ1394" s="17" t="s">
        <v>8</v>
      </c>
      <c r="BK1394" s="42">
        <f>ROUND(I1394*H1394,0)</f>
        <v>0</v>
      </c>
      <c r="BL1394" s="17" t="s">
        <v>394</v>
      </c>
      <c r="BM1394" s="41" t="s">
        <v>2093</v>
      </c>
    </row>
    <row r="1395" spans="2:65" s="12" customFormat="1" x14ac:dyDescent="0.2">
      <c r="B1395" s="160"/>
      <c r="D1395" s="161" t="s">
        <v>327</v>
      </c>
      <c r="E1395" s="43" t="s">
        <v>1</v>
      </c>
      <c r="F1395" s="162" t="s">
        <v>2094</v>
      </c>
      <c r="H1395" s="163">
        <v>1.9E-2</v>
      </c>
      <c r="L1395" s="160"/>
      <c r="M1395" s="164"/>
      <c r="T1395" s="165"/>
      <c r="AT1395" s="43" t="s">
        <v>327</v>
      </c>
      <c r="AU1395" s="43" t="s">
        <v>86</v>
      </c>
      <c r="AV1395" s="12" t="s">
        <v>86</v>
      </c>
      <c r="AW1395" s="12" t="s">
        <v>33</v>
      </c>
      <c r="AX1395" s="12" t="s">
        <v>77</v>
      </c>
      <c r="AY1395" s="43" t="s">
        <v>304</v>
      </c>
    </row>
    <row r="1396" spans="2:65" s="12" customFormat="1" ht="22.5" x14ac:dyDescent="0.2">
      <c r="B1396" s="160"/>
      <c r="D1396" s="161" t="s">
        <v>327</v>
      </c>
      <c r="E1396" s="43" t="s">
        <v>1</v>
      </c>
      <c r="F1396" s="162" t="s">
        <v>2095</v>
      </c>
      <c r="H1396" s="163">
        <v>0</v>
      </c>
      <c r="L1396" s="160"/>
      <c r="M1396" s="164"/>
      <c r="T1396" s="165"/>
      <c r="AT1396" s="43" t="s">
        <v>327</v>
      </c>
      <c r="AU1396" s="43" t="s">
        <v>86</v>
      </c>
      <c r="AV1396" s="12" t="s">
        <v>86</v>
      </c>
      <c r="AW1396" s="12" t="s">
        <v>33</v>
      </c>
      <c r="AX1396" s="12" t="s">
        <v>77</v>
      </c>
      <c r="AY1396" s="43" t="s">
        <v>304</v>
      </c>
    </row>
    <row r="1397" spans="2:65" s="12" customFormat="1" x14ac:dyDescent="0.2">
      <c r="B1397" s="160"/>
      <c r="D1397" s="161" t="s">
        <v>327</v>
      </c>
      <c r="E1397" s="43" t="s">
        <v>1</v>
      </c>
      <c r="F1397" s="162" t="s">
        <v>2096</v>
      </c>
      <c r="H1397" s="163">
        <v>3.4000000000000002E-2</v>
      </c>
      <c r="L1397" s="160"/>
      <c r="M1397" s="164"/>
      <c r="T1397" s="165"/>
      <c r="AT1397" s="43" t="s">
        <v>327</v>
      </c>
      <c r="AU1397" s="43" t="s">
        <v>86</v>
      </c>
      <c r="AV1397" s="12" t="s">
        <v>86</v>
      </c>
      <c r="AW1397" s="12" t="s">
        <v>33</v>
      </c>
      <c r="AX1397" s="12" t="s">
        <v>77</v>
      </c>
      <c r="AY1397" s="43" t="s">
        <v>304</v>
      </c>
    </row>
    <row r="1398" spans="2:65" s="13" customFormat="1" x14ac:dyDescent="0.2">
      <c r="B1398" s="166"/>
      <c r="D1398" s="161" t="s">
        <v>327</v>
      </c>
      <c r="E1398" s="44" t="s">
        <v>1</v>
      </c>
      <c r="F1398" s="167" t="s">
        <v>335</v>
      </c>
      <c r="H1398" s="168">
        <v>5.2999999999999999E-2</v>
      </c>
      <c r="L1398" s="166"/>
      <c r="M1398" s="169"/>
      <c r="T1398" s="170"/>
      <c r="AT1398" s="44" t="s">
        <v>327</v>
      </c>
      <c r="AU1398" s="44" t="s">
        <v>86</v>
      </c>
      <c r="AV1398" s="13" t="s">
        <v>315</v>
      </c>
      <c r="AW1398" s="13" t="s">
        <v>33</v>
      </c>
      <c r="AX1398" s="13" t="s">
        <v>8</v>
      </c>
      <c r="AY1398" s="44" t="s">
        <v>304</v>
      </c>
    </row>
    <row r="1399" spans="2:65" s="1" customFormat="1" ht="24.2" customHeight="1" x14ac:dyDescent="0.2">
      <c r="B1399" s="24"/>
      <c r="C1399" s="150" t="s">
        <v>2097</v>
      </c>
      <c r="D1399" s="150" t="s">
        <v>306</v>
      </c>
      <c r="E1399" s="151" t="s">
        <v>2098</v>
      </c>
      <c r="F1399" s="152" t="s">
        <v>2099</v>
      </c>
      <c r="G1399" s="153" t="s">
        <v>352</v>
      </c>
      <c r="H1399" s="154">
        <v>2.3330000000000002</v>
      </c>
      <c r="I1399" s="40"/>
      <c r="J1399" s="155">
        <f>ROUND(I1399*H1399,0)</f>
        <v>0</v>
      </c>
      <c r="K1399" s="152" t="s">
        <v>310</v>
      </c>
      <c r="L1399" s="24"/>
      <c r="M1399" s="156" t="s">
        <v>1</v>
      </c>
      <c r="N1399" s="157" t="s">
        <v>42</v>
      </c>
      <c r="P1399" s="158">
        <f>O1399*H1399</f>
        <v>0</v>
      </c>
      <c r="Q1399" s="158">
        <v>2.3297799000000001E-2</v>
      </c>
      <c r="R1399" s="158">
        <f>Q1399*H1399</f>
        <v>5.4353765067000008E-2</v>
      </c>
      <c r="S1399" s="158">
        <v>0</v>
      </c>
      <c r="T1399" s="159">
        <f>S1399*H1399</f>
        <v>0</v>
      </c>
      <c r="AR1399" s="41" t="s">
        <v>394</v>
      </c>
      <c r="AT1399" s="41" t="s">
        <v>306</v>
      </c>
      <c r="AU1399" s="41" t="s">
        <v>86</v>
      </c>
      <c r="AY1399" s="17" t="s">
        <v>304</v>
      </c>
      <c r="BE1399" s="42">
        <f>IF(N1399="základní",J1399,0)</f>
        <v>0</v>
      </c>
      <c r="BF1399" s="42">
        <f>IF(N1399="snížená",J1399,0)</f>
        <v>0</v>
      </c>
      <c r="BG1399" s="42">
        <f>IF(N1399="zákl. přenesená",J1399,0)</f>
        <v>0</v>
      </c>
      <c r="BH1399" s="42">
        <f>IF(N1399="sníž. přenesená",J1399,0)</f>
        <v>0</v>
      </c>
      <c r="BI1399" s="42">
        <f>IF(N1399="nulová",J1399,0)</f>
        <v>0</v>
      </c>
      <c r="BJ1399" s="17" t="s">
        <v>8</v>
      </c>
      <c r="BK1399" s="42">
        <f>ROUND(I1399*H1399,0)</f>
        <v>0</v>
      </c>
      <c r="BL1399" s="17" t="s">
        <v>394</v>
      </c>
      <c r="BM1399" s="41" t="s">
        <v>2100</v>
      </c>
    </row>
    <row r="1400" spans="2:65" s="12" customFormat="1" x14ac:dyDescent="0.2">
      <c r="B1400" s="160"/>
      <c r="D1400" s="161" t="s">
        <v>327</v>
      </c>
      <c r="E1400" s="43" t="s">
        <v>1</v>
      </c>
      <c r="F1400" s="162" t="s">
        <v>2005</v>
      </c>
      <c r="H1400" s="163">
        <v>9.4E-2</v>
      </c>
      <c r="L1400" s="160"/>
      <c r="M1400" s="164"/>
      <c r="T1400" s="165"/>
      <c r="AT1400" s="43" t="s">
        <v>327</v>
      </c>
      <c r="AU1400" s="43" t="s">
        <v>86</v>
      </c>
      <c r="AV1400" s="12" t="s">
        <v>86</v>
      </c>
      <c r="AW1400" s="12" t="s">
        <v>33</v>
      </c>
      <c r="AX1400" s="12" t="s">
        <v>77</v>
      </c>
      <c r="AY1400" s="43" t="s">
        <v>304</v>
      </c>
    </row>
    <row r="1401" spans="2:65" s="12" customFormat="1" x14ac:dyDescent="0.2">
      <c r="B1401" s="160"/>
      <c r="D1401" s="161" t="s">
        <v>327</v>
      </c>
      <c r="E1401" s="43" t="s">
        <v>1</v>
      </c>
      <c r="F1401" s="162" t="s">
        <v>2006</v>
      </c>
      <c r="H1401" s="163">
        <v>0.91800000000000004</v>
      </c>
      <c r="L1401" s="160"/>
      <c r="M1401" s="164"/>
      <c r="T1401" s="165"/>
      <c r="AT1401" s="43" t="s">
        <v>327</v>
      </c>
      <c r="AU1401" s="43" t="s">
        <v>86</v>
      </c>
      <c r="AV1401" s="12" t="s">
        <v>86</v>
      </c>
      <c r="AW1401" s="12" t="s">
        <v>33</v>
      </c>
      <c r="AX1401" s="12" t="s">
        <v>77</v>
      </c>
      <c r="AY1401" s="43" t="s">
        <v>304</v>
      </c>
    </row>
    <row r="1402" spans="2:65" s="12" customFormat="1" x14ac:dyDescent="0.2">
      <c r="B1402" s="160"/>
      <c r="D1402" s="161" t="s">
        <v>327</v>
      </c>
      <c r="E1402" s="43" t="s">
        <v>1</v>
      </c>
      <c r="F1402" s="162" t="s">
        <v>2007</v>
      </c>
      <c r="H1402" s="163">
        <v>0.47799999999999998</v>
      </c>
      <c r="L1402" s="160"/>
      <c r="M1402" s="164"/>
      <c r="T1402" s="165"/>
      <c r="AT1402" s="43" t="s">
        <v>327</v>
      </c>
      <c r="AU1402" s="43" t="s">
        <v>86</v>
      </c>
      <c r="AV1402" s="12" t="s">
        <v>86</v>
      </c>
      <c r="AW1402" s="12" t="s">
        <v>33</v>
      </c>
      <c r="AX1402" s="12" t="s">
        <v>77</v>
      </c>
      <c r="AY1402" s="43" t="s">
        <v>304</v>
      </c>
    </row>
    <row r="1403" spans="2:65" s="12" customFormat="1" x14ac:dyDescent="0.2">
      <c r="B1403" s="160"/>
      <c r="D1403" s="161" t="s">
        <v>327</v>
      </c>
      <c r="E1403" s="43" t="s">
        <v>1</v>
      </c>
      <c r="F1403" s="162" t="s">
        <v>2008</v>
      </c>
      <c r="H1403" s="163">
        <v>0.56599999999999995</v>
      </c>
      <c r="L1403" s="160"/>
      <c r="M1403" s="164"/>
      <c r="T1403" s="165"/>
      <c r="AT1403" s="43" t="s">
        <v>327</v>
      </c>
      <c r="AU1403" s="43" t="s">
        <v>86</v>
      </c>
      <c r="AV1403" s="12" t="s">
        <v>86</v>
      </c>
      <c r="AW1403" s="12" t="s">
        <v>33</v>
      </c>
      <c r="AX1403" s="12" t="s">
        <v>77</v>
      </c>
      <c r="AY1403" s="43" t="s">
        <v>304</v>
      </c>
    </row>
    <row r="1404" spans="2:65" s="13" customFormat="1" x14ac:dyDescent="0.2">
      <c r="B1404" s="166"/>
      <c r="D1404" s="161" t="s">
        <v>327</v>
      </c>
      <c r="E1404" s="44" t="s">
        <v>1</v>
      </c>
      <c r="F1404" s="167" t="s">
        <v>335</v>
      </c>
      <c r="H1404" s="168">
        <v>2.056</v>
      </c>
      <c r="L1404" s="166"/>
      <c r="M1404" s="169"/>
      <c r="T1404" s="170"/>
      <c r="AT1404" s="44" t="s">
        <v>327</v>
      </c>
      <c r="AU1404" s="44" t="s">
        <v>86</v>
      </c>
      <c r="AV1404" s="13" t="s">
        <v>315</v>
      </c>
      <c r="AW1404" s="13" t="s">
        <v>33</v>
      </c>
      <c r="AX1404" s="13" t="s">
        <v>77</v>
      </c>
      <c r="AY1404" s="44" t="s">
        <v>304</v>
      </c>
    </row>
    <row r="1405" spans="2:65" s="12" customFormat="1" x14ac:dyDescent="0.2">
      <c r="B1405" s="160"/>
      <c r="D1405" s="161" t="s">
        <v>327</v>
      </c>
      <c r="E1405" s="43" t="s">
        <v>1</v>
      </c>
      <c r="F1405" s="162" t="s">
        <v>2101</v>
      </c>
      <c r="H1405" s="163">
        <v>3.7999999999999999E-2</v>
      </c>
      <c r="L1405" s="160"/>
      <c r="M1405" s="164"/>
      <c r="T1405" s="165"/>
      <c r="AT1405" s="43" t="s">
        <v>327</v>
      </c>
      <c r="AU1405" s="43" t="s">
        <v>86</v>
      </c>
      <c r="AV1405" s="12" t="s">
        <v>86</v>
      </c>
      <c r="AW1405" s="12" t="s">
        <v>33</v>
      </c>
      <c r="AX1405" s="12" t="s">
        <v>77</v>
      </c>
      <c r="AY1405" s="43" t="s">
        <v>304</v>
      </c>
    </row>
    <row r="1406" spans="2:65" s="12" customFormat="1" ht="22.5" x14ac:dyDescent="0.2">
      <c r="B1406" s="160"/>
      <c r="D1406" s="161" t="s">
        <v>327</v>
      </c>
      <c r="E1406" s="43" t="s">
        <v>1</v>
      </c>
      <c r="F1406" s="162" t="s">
        <v>2102</v>
      </c>
      <c r="H1406" s="163">
        <v>9.8000000000000004E-2</v>
      </c>
      <c r="L1406" s="160"/>
      <c r="M1406" s="164"/>
      <c r="T1406" s="165"/>
      <c r="AT1406" s="43" t="s">
        <v>327</v>
      </c>
      <c r="AU1406" s="43" t="s">
        <v>86</v>
      </c>
      <c r="AV1406" s="12" t="s">
        <v>86</v>
      </c>
      <c r="AW1406" s="12" t="s">
        <v>33</v>
      </c>
      <c r="AX1406" s="12" t="s">
        <v>77</v>
      </c>
      <c r="AY1406" s="43" t="s">
        <v>304</v>
      </c>
    </row>
    <row r="1407" spans="2:65" s="12" customFormat="1" x14ac:dyDescent="0.2">
      <c r="B1407" s="160"/>
      <c r="D1407" s="161" t="s">
        <v>327</v>
      </c>
      <c r="E1407" s="43" t="s">
        <v>1</v>
      </c>
      <c r="F1407" s="162" t="s">
        <v>2103</v>
      </c>
      <c r="H1407" s="163">
        <v>8.7999999999999995E-2</v>
      </c>
      <c r="L1407" s="160"/>
      <c r="M1407" s="164"/>
      <c r="T1407" s="165"/>
      <c r="AT1407" s="43" t="s">
        <v>327</v>
      </c>
      <c r="AU1407" s="43" t="s">
        <v>86</v>
      </c>
      <c r="AV1407" s="12" t="s">
        <v>86</v>
      </c>
      <c r="AW1407" s="12" t="s">
        <v>33</v>
      </c>
      <c r="AX1407" s="12" t="s">
        <v>77</v>
      </c>
      <c r="AY1407" s="43" t="s">
        <v>304</v>
      </c>
    </row>
    <row r="1408" spans="2:65" s="13" customFormat="1" x14ac:dyDescent="0.2">
      <c r="B1408" s="166"/>
      <c r="D1408" s="161" t="s">
        <v>327</v>
      </c>
      <c r="E1408" s="44" t="s">
        <v>1</v>
      </c>
      <c r="F1408" s="167" t="s">
        <v>335</v>
      </c>
      <c r="H1408" s="168">
        <v>0.224</v>
      </c>
      <c r="L1408" s="166"/>
      <c r="M1408" s="169"/>
      <c r="T1408" s="170"/>
      <c r="AT1408" s="44" t="s">
        <v>327</v>
      </c>
      <c r="AU1408" s="44" t="s">
        <v>86</v>
      </c>
      <c r="AV1408" s="13" t="s">
        <v>315</v>
      </c>
      <c r="AW1408" s="13" t="s">
        <v>33</v>
      </c>
      <c r="AX1408" s="13" t="s">
        <v>77</v>
      </c>
      <c r="AY1408" s="44" t="s">
        <v>304</v>
      </c>
    </row>
    <row r="1409" spans="2:65" s="12" customFormat="1" x14ac:dyDescent="0.2">
      <c r="B1409" s="160"/>
      <c r="D1409" s="161" t="s">
        <v>327</v>
      </c>
      <c r="E1409" s="43" t="s">
        <v>1</v>
      </c>
      <c r="F1409" s="162" t="s">
        <v>2094</v>
      </c>
      <c r="H1409" s="163">
        <v>1.9E-2</v>
      </c>
      <c r="L1409" s="160"/>
      <c r="M1409" s="164"/>
      <c r="T1409" s="165"/>
      <c r="AT1409" s="43" t="s">
        <v>327</v>
      </c>
      <c r="AU1409" s="43" t="s">
        <v>86</v>
      </c>
      <c r="AV1409" s="12" t="s">
        <v>86</v>
      </c>
      <c r="AW1409" s="12" t="s">
        <v>33</v>
      </c>
      <c r="AX1409" s="12" t="s">
        <v>77</v>
      </c>
      <c r="AY1409" s="43" t="s">
        <v>304</v>
      </c>
    </row>
    <row r="1410" spans="2:65" s="12" customFormat="1" ht="22.5" x14ac:dyDescent="0.2">
      <c r="B1410" s="160"/>
      <c r="D1410" s="161" t="s">
        <v>327</v>
      </c>
      <c r="E1410" s="43" t="s">
        <v>1</v>
      </c>
      <c r="F1410" s="162" t="s">
        <v>2095</v>
      </c>
      <c r="H1410" s="163">
        <v>0</v>
      </c>
      <c r="L1410" s="160"/>
      <c r="M1410" s="164"/>
      <c r="T1410" s="165"/>
      <c r="AT1410" s="43" t="s">
        <v>327</v>
      </c>
      <c r="AU1410" s="43" t="s">
        <v>86</v>
      </c>
      <c r="AV1410" s="12" t="s">
        <v>86</v>
      </c>
      <c r="AW1410" s="12" t="s">
        <v>33</v>
      </c>
      <c r="AX1410" s="12" t="s">
        <v>77</v>
      </c>
      <c r="AY1410" s="43" t="s">
        <v>304</v>
      </c>
    </row>
    <row r="1411" spans="2:65" s="12" customFormat="1" x14ac:dyDescent="0.2">
      <c r="B1411" s="160"/>
      <c r="D1411" s="161" t="s">
        <v>327</v>
      </c>
      <c r="E1411" s="43" t="s">
        <v>1</v>
      </c>
      <c r="F1411" s="162" t="s">
        <v>2096</v>
      </c>
      <c r="H1411" s="163">
        <v>3.4000000000000002E-2</v>
      </c>
      <c r="L1411" s="160"/>
      <c r="M1411" s="164"/>
      <c r="T1411" s="165"/>
      <c r="AT1411" s="43" t="s">
        <v>327</v>
      </c>
      <c r="AU1411" s="43" t="s">
        <v>86</v>
      </c>
      <c r="AV1411" s="12" t="s">
        <v>86</v>
      </c>
      <c r="AW1411" s="12" t="s">
        <v>33</v>
      </c>
      <c r="AX1411" s="12" t="s">
        <v>77</v>
      </c>
      <c r="AY1411" s="43" t="s">
        <v>304</v>
      </c>
    </row>
    <row r="1412" spans="2:65" s="13" customFormat="1" x14ac:dyDescent="0.2">
      <c r="B1412" s="166"/>
      <c r="D1412" s="161" t="s">
        <v>327</v>
      </c>
      <c r="E1412" s="44" t="s">
        <v>1</v>
      </c>
      <c r="F1412" s="167" t="s">
        <v>335</v>
      </c>
      <c r="H1412" s="168">
        <v>5.2999999999999999E-2</v>
      </c>
      <c r="L1412" s="166"/>
      <c r="M1412" s="169"/>
      <c r="T1412" s="170"/>
      <c r="AT1412" s="44" t="s">
        <v>327</v>
      </c>
      <c r="AU1412" s="44" t="s">
        <v>86</v>
      </c>
      <c r="AV1412" s="13" t="s">
        <v>315</v>
      </c>
      <c r="AW1412" s="13" t="s">
        <v>33</v>
      </c>
      <c r="AX1412" s="13" t="s">
        <v>77</v>
      </c>
      <c r="AY1412" s="44" t="s">
        <v>304</v>
      </c>
    </row>
    <row r="1413" spans="2:65" s="14" customFormat="1" x14ac:dyDescent="0.2">
      <c r="B1413" s="171"/>
      <c r="D1413" s="161" t="s">
        <v>327</v>
      </c>
      <c r="E1413" s="45" t="s">
        <v>1</v>
      </c>
      <c r="F1413" s="172" t="s">
        <v>380</v>
      </c>
      <c r="H1413" s="173">
        <v>2.3330000000000002</v>
      </c>
      <c r="L1413" s="171"/>
      <c r="M1413" s="174"/>
      <c r="T1413" s="175"/>
      <c r="AT1413" s="45" t="s">
        <v>327</v>
      </c>
      <c r="AU1413" s="45" t="s">
        <v>86</v>
      </c>
      <c r="AV1413" s="14" t="s">
        <v>108</v>
      </c>
      <c r="AW1413" s="14" t="s">
        <v>33</v>
      </c>
      <c r="AX1413" s="14" t="s">
        <v>8</v>
      </c>
      <c r="AY1413" s="45" t="s">
        <v>304</v>
      </c>
    </row>
    <row r="1414" spans="2:65" s="1" customFormat="1" ht="24.2" customHeight="1" x14ac:dyDescent="0.2">
      <c r="B1414" s="24"/>
      <c r="C1414" s="150" t="s">
        <v>2104</v>
      </c>
      <c r="D1414" s="150" t="s">
        <v>306</v>
      </c>
      <c r="E1414" s="151" t="s">
        <v>2105</v>
      </c>
      <c r="F1414" s="152" t="s">
        <v>2106</v>
      </c>
      <c r="G1414" s="153" t="s">
        <v>325</v>
      </c>
      <c r="H1414" s="154">
        <v>654.20000000000005</v>
      </c>
      <c r="I1414" s="40"/>
      <c r="J1414" s="155">
        <f>ROUND(I1414*H1414,0)</f>
        <v>0</v>
      </c>
      <c r="K1414" s="152" t="s">
        <v>310</v>
      </c>
      <c r="L1414" s="24"/>
      <c r="M1414" s="156" t="s">
        <v>1</v>
      </c>
      <c r="N1414" s="157" t="s">
        <v>42</v>
      </c>
      <c r="P1414" s="158">
        <f>O1414*H1414</f>
        <v>0</v>
      </c>
      <c r="Q1414" s="158">
        <v>1.39014E-2</v>
      </c>
      <c r="R1414" s="158">
        <f>Q1414*H1414</f>
        <v>9.0942958800000007</v>
      </c>
      <c r="S1414" s="158">
        <v>0</v>
      </c>
      <c r="T1414" s="159">
        <f>S1414*H1414</f>
        <v>0</v>
      </c>
      <c r="AR1414" s="41" t="s">
        <v>394</v>
      </c>
      <c r="AT1414" s="41" t="s">
        <v>306</v>
      </c>
      <c r="AU1414" s="41" t="s">
        <v>86</v>
      </c>
      <c r="AY1414" s="17" t="s">
        <v>304</v>
      </c>
      <c r="BE1414" s="42">
        <f>IF(N1414="základní",J1414,0)</f>
        <v>0</v>
      </c>
      <c r="BF1414" s="42">
        <f>IF(N1414="snížená",J1414,0)</f>
        <v>0</v>
      </c>
      <c r="BG1414" s="42">
        <f>IF(N1414="zákl. přenesená",J1414,0)</f>
        <v>0</v>
      </c>
      <c r="BH1414" s="42">
        <f>IF(N1414="sníž. přenesená",J1414,0)</f>
        <v>0</v>
      </c>
      <c r="BI1414" s="42">
        <f>IF(N1414="nulová",J1414,0)</f>
        <v>0</v>
      </c>
      <c r="BJ1414" s="17" t="s">
        <v>8</v>
      </c>
      <c r="BK1414" s="42">
        <f>ROUND(I1414*H1414,0)</f>
        <v>0</v>
      </c>
      <c r="BL1414" s="17" t="s">
        <v>394</v>
      </c>
      <c r="BM1414" s="41" t="s">
        <v>2107</v>
      </c>
    </row>
    <row r="1415" spans="2:65" s="12" customFormat="1" x14ac:dyDescent="0.2">
      <c r="B1415" s="160"/>
      <c r="D1415" s="161" t="s">
        <v>327</v>
      </c>
      <c r="E1415" s="43" t="s">
        <v>1</v>
      </c>
      <c r="F1415" s="162" t="s">
        <v>209</v>
      </c>
      <c r="H1415" s="163">
        <v>327.10000000000002</v>
      </c>
      <c r="L1415" s="160"/>
      <c r="M1415" s="164"/>
      <c r="T1415" s="165"/>
      <c r="AT1415" s="43" t="s">
        <v>327</v>
      </c>
      <c r="AU1415" s="43" t="s">
        <v>86</v>
      </c>
      <c r="AV1415" s="12" t="s">
        <v>86</v>
      </c>
      <c r="AW1415" s="12" t="s">
        <v>33</v>
      </c>
      <c r="AX1415" s="12" t="s">
        <v>77</v>
      </c>
      <c r="AY1415" s="43" t="s">
        <v>304</v>
      </c>
    </row>
    <row r="1416" spans="2:65" s="13" customFormat="1" x14ac:dyDescent="0.2">
      <c r="B1416" s="166"/>
      <c r="D1416" s="161" t="s">
        <v>327</v>
      </c>
      <c r="E1416" s="44" t="s">
        <v>207</v>
      </c>
      <c r="F1416" s="167" t="s">
        <v>335</v>
      </c>
      <c r="H1416" s="168">
        <v>327.10000000000002</v>
      </c>
      <c r="L1416" s="166"/>
      <c r="M1416" s="169"/>
      <c r="T1416" s="170"/>
      <c r="AT1416" s="44" t="s">
        <v>327</v>
      </c>
      <c r="AU1416" s="44" t="s">
        <v>86</v>
      </c>
      <c r="AV1416" s="13" t="s">
        <v>315</v>
      </c>
      <c r="AW1416" s="13" t="s">
        <v>33</v>
      </c>
      <c r="AX1416" s="13" t="s">
        <v>77</v>
      </c>
      <c r="AY1416" s="44" t="s">
        <v>304</v>
      </c>
    </row>
    <row r="1417" spans="2:65" s="12" customFormat="1" x14ac:dyDescent="0.2">
      <c r="B1417" s="160"/>
      <c r="D1417" s="161" t="s">
        <v>327</v>
      </c>
      <c r="E1417" s="43" t="s">
        <v>1</v>
      </c>
      <c r="F1417" s="162" t="s">
        <v>1906</v>
      </c>
      <c r="H1417" s="163">
        <v>654.20000000000005</v>
      </c>
      <c r="L1417" s="160"/>
      <c r="M1417" s="164"/>
      <c r="T1417" s="165"/>
      <c r="AT1417" s="43" t="s">
        <v>327</v>
      </c>
      <c r="AU1417" s="43" t="s">
        <v>86</v>
      </c>
      <c r="AV1417" s="12" t="s">
        <v>86</v>
      </c>
      <c r="AW1417" s="12" t="s">
        <v>33</v>
      </c>
      <c r="AX1417" s="12" t="s">
        <v>8</v>
      </c>
      <c r="AY1417" s="43" t="s">
        <v>304</v>
      </c>
    </row>
    <row r="1418" spans="2:65" s="1" customFormat="1" ht="16.5" customHeight="1" x14ac:dyDescent="0.2">
      <c r="B1418" s="24"/>
      <c r="C1418" s="150" t="s">
        <v>2108</v>
      </c>
      <c r="D1418" s="150" t="s">
        <v>306</v>
      </c>
      <c r="E1418" s="151" t="s">
        <v>2109</v>
      </c>
      <c r="F1418" s="152" t="s">
        <v>2110</v>
      </c>
      <c r="G1418" s="153" t="s">
        <v>346</v>
      </c>
      <c r="H1418" s="154">
        <v>1777.4</v>
      </c>
      <c r="I1418" s="40"/>
      <c r="J1418" s="155">
        <f>ROUND(I1418*H1418,0)</f>
        <v>0</v>
      </c>
      <c r="K1418" s="152" t="s">
        <v>310</v>
      </c>
      <c r="L1418" s="24"/>
      <c r="M1418" s="156" t="s">
        <v>1</v>
      </c>
      <c r="N1418" s="157" t="s">
        <v>42</v>
      </c>
      <c r="P1418" s="158">
        <f>O1418*H1418</f>
        <v>0</v>
      </c>
      <c r="Q1418" s="158">
        <v>1.0504E-5</v>
      </c>
      <c r="R1418" s="158">
        <f>Q1418*H1418</f>
        <v>1.86698096E-2</v>
      </c>
      <c r="S1418" s="158">
        <v>0</v>
      </c>
      <c r="T1418" s="159">
        <f>S1418*H1418</f>
        <v>0</v>
      </c>
      <c r="AR1418" s="41" t="s">
        <v>394</v>
      </c>
      <c r="AT1418" s="41" t="s">
        <v>306</v>
      </c>
      <c r="AU1418" s="41" t="s">
        <v>86</v>
      </c>
      <c r="AY1418" s="17" t="s">
        <v>304</v>
      </c>
      <c r="BE1418" s="42">
        <f>IF(N1418="základní",J1418,0)</f>
        <v>0</v>
      </c>
      <c r="BF1418" s="42">
        <f>IF(N1418="snížená",J1418,0)</f>
        <v>0</v>
      </c>
      <c r="BG1418" s="42">
        <f>IF(N1418="zákl. přenesená",J1418,0)</f>
        <v>0</v>
      </c>
      <c r="BH1418" s="42">
        <f>IF(N1418="sníž. přenesená",J1418,0)</f>
        <v>0</v>
      </c>
      <c r="BI1418" s="42">
        <f>IF(N1418="nulová",J1418,0)</f>
        <v>0</v>
      </c>
      <c r="BJ1418" s="17" t="s">
        <v>8</v>
      </c>
      <c r="BK1418" s="42">
        <f>ROUND(I1418*H1418,0)</f>
        <v>0</v>
      </c>
      <c r="BL1418" s="17" t="s">
        <v>394</v>
      </c>
      <c r="BM1418" s="41" t="s">
        <v>2111</v>
      </c>
    </row>
    <row r="1419" spans="2:65" s="12" customFormat="1" x14ac:dyDescent="0.2">
      <c r="B1419" s="160"/>
      <c r="D1419" s="161" t="s">
        <v>327</v>
      </c>
      <c r="E1419" s="43" t="s">
        <v>210</v>
      </c>
      <c r="F1419" s="162" t="s">
        <v>2112</v>
      </c>
      <c r="H1419" s="163">
        <v>137.4</v>
      </c>
      <c r="L1419" s="160"/>
      <c r="M1419" s="164"/>
      <c r="T1419" s="165"/>
      <c r="AT1419" s="43" t="s">
        <v>327</v>
      </c>
      <c r="AU1419" s="43" t="s">
        <v>86</v>
      </c>
      <c r="AV1419" s="12" t="s">
        <v>86</v>
      </c>
      <c r="AW1419" s="12" t="s">
        <v>33</v>
      </c>
      <c r="AX1419" s="12" t="s">
        <v>77</v>
      </c>
      <c r="AY1419" s="43" t="s">
        <v>304</v>
      </c>
    </row>
    <row r="1420" spans="2:65" s="12" customFormat="1" x14ac:dyDescent="0.2">
      <c r="B1420" s="160"/>
      <c r="D1420" s="161" t="s">
        <v>327</v>
      </c>
      <c r="E1420" s="43" t="s">
        <v>213</v>
      </c>
      <c r="F1420" s="162" t="s">
        <v>2113</v>
      </c>
      <c r="H1420" s="163">
        <v>4.5</v>
      </c>
      <c r="L1420" s="160"/>
      <c r="M1420" s="164"/>
      <c r="T1420" s="165"/>
      <c r="AT1420" s="43" t="s">
        <v>327</v>
      </c>
      <c r="AU1420" s="43" t="s">
        <v>86</v>
      </c>
      <c r="AV1420" s="12" t="s">
        <v>86</v>
      </c>
      <c r="AW1420" s="12" t="s">
        <v>33</v>
      </c>
      <c r="AX1420" s="12" t="s">
        <v>77</v>
      </c>
      <c r="AY1420" s="43" t="s">
        <v>304</v>
      </c>
    </row>
    <row r="1421" spans="2:65" s="12" customFormat="1" x14ac:dyDescent="0.2">
      <c r="B1421" s="160"/>
      <c r="D1421" s="161" t="s">
        <v>327</v>
      </c>
      <c r="E1421" s="43" t="s">
        <v>1</v>
      </c>
      <c r="F1421" s="162" t="s">
        <v>2114</v>
      </c>
      <c r="H1421" s="163">
        <v>654.20000000000005</v>
      </c>
      <c r="L1421" s="160"/>
      <c r="M1421" s="164"/>
      <c r="T1421" s="165"/>
      <c r="AT1421" s="43" t="s">
        <v>327</v>
      </c>
      <c r="AU1421" s="43" t="s">
        <v>86</v>
      </c>
      <c r="AV1421" s="12" t="s">
        <v>86</v>
      </c>
      <c r="AW1421" s="12" t="s">
        <v>33</v>
      </c>
      <c r="AX1421" s="12" t="s">
        <v>77</v>
      </c>
      <c r="AY1421" s="43" t="s">
        <v>304</v>
      </c>
    </row>
    <row r="1422" spans="2:65" s="12" customFormat="1" x14ac:dyDescent="0.2">
      <c r="B1422" s="160"/>
      <c r="D1422" s="161" t="s">
        <v>327</v>
      </c>
      <c r="E1422" s="43" t="s">
        <v>1</v>
      </c>
      <c r="F1422" s="162" t="s">
        <v>2115</v>
      </c>
      <c r="H1422" s="163">
        <v>654.20000000000005</v>
      </c>
      <c r="L1422" s="160"/>
      <c r="M1422" s="164"/>
      <c r="T1422" s="165"/>
      <c r="AT1422" s="43" t="s">
        <v>327</v>
      </c>
      <c r="AU1422" s="43" t="s">
        <v>86</v>
      </c>
      <c r="AV1422" s="12" t="s">
        <v>86</v>
      </c>
      <c r="AW1422" s="12" t="s">
        <v>33</v>
      </c>
      <c r="AX1422" s="12" t="s">
        <v>77</v>
      </c>
      <c r="AY1422" s="43" t="s">
        <v>304</v>
      </c>
    </row>
    <row r="1423" spans="2:65" s="12" customFormat="1" x14ac:dyDescent="0.2">
      <c r="B1423" s="160"/>
      <c r="D1423" s="161" t="s">
        <v>327</v>
      </c>
      <c r="E1423" s="43" t="s">
        <v>1</v>
      </c>
      <c r="F1423" s="162" t="s">
        <v>2116</v>
      </c>
      <c r="H1423" s="163">
        <v>327.10000000000002</v>
      </c>
      <c r="L1423" s="160"/>
      <c r="M1423" s="164"/>
      <c r="T1423" s="165"/>
      <c r="AT1423" s="43" t="s">
        <v>327</v>
      </c>
      <c r="AU1423" s="43" t="s">
        <v>86</v>
      </c>
      <c r="AV1423" s="12" t="s">
        <v>86</v>
      </c>
      <c r="AW1423" s="12" t="s">
        <v>33</v>
      </c>
      <c r="AX1423" s="12" t="s">
        <v>77</v>
      </c>
      <c r="AY1423" s="43" t="s">
        <v>304</v>
      </c>
    </row>
    <row r="1424" spans="2:65" s="13" customFormat="1" x14ac:dyDescent="0.2">
      <c r="B1424" s="166"/>
      <c r="D1424" s="161" t="s">
        <v>327</v>
      </c>
      <c r="E1424" s="44" t="s">
        <v>1</v>
      </c>
      <c r="F1424" s="167" t="s">
        <v>335</v>
      </c>
      <c r="H1424" s="168">
        <v>1777.4</v>
      </c>
      <c r="L1424" s="166"/>
      <c r="M1424" s="169"/>
      <c r="T1424" s="170"/>
      <c r="AT1424" s="44" t="s">
        <v>327</v>
      </c>
      <c r="AU1424" s="44" t="s">
        <v>86</v>
      </c>
      <c r="AV1424" s="13" t="s">
        <v>315</v>
      </c>
      <c r="AW1424" s="13" t="s">
        <v>33</v>
      </c>
      <c r="AX1424" s="13" t="s">
        <v>8</v>
      </c>
      <c r="AY1424" s="44" t="s">
        <v>304</v>
      </c>
    </row>
    <row r="1425" spans="2:65" s="1" customFormat="1" ht="21.75" customHeight="1" x14ac:dyDescent="0.2">
      <c r="B1425" s="24"/>
      <c r="C1425" s="176" t="s">
        <v>2117</v>
      </c>
      <c r="D1425" s="176" t="s">
        <v>431</v>
      </c>
      <c r="E1425" s="177" t="s">
        <v>2118</v>
      </c>
      <c r="F1425" s="178" t="s">
        <v>2119</v>
      </c>
      <c r="G1425" s="179" t="s">
        <v>352</v>
      </c>
      <c r="H1425" s="180">
        <v>8.1739999999999995</v>
      </c>
      <c r="I1425" s="46"/>
      <c r="J1425" s="181">
        <f>ROUND(I1425*H1425,0)</f>
        <v>0</v>
      </c>
      <c r="K1425" s="178" t="s">
        <v>310</v>
      </c>
      <c r="L1425" s="182"/>
      <c r="M1425" s="183" t="s">
        <v>1</v>
      </c>
      <c r="N1425" s="184" t="s">
        <v>42</v>
      </c>
      <c r="P1425" s="158">
        <f>O1425*H1425</f>
        <v>0</v>
      </c>
      <c r="Q1425" s="158">
        <v>0.55000000000000004</v>
      </c>
      <c r="R1425" s="158">
        <f>Q1425*H1425</f>
        <v>4.4957000000000003</v>
      </c>
      <c r="S1425" s="158">
        <v>0</v>
      </c>
      <c r="T1425" s="159">
        <f>S1425*H1425</f>
        <v>0</v>
      </c>
      <c r="AR1425" s="41" t="s">
        <v>476</v>
      </c>
      <c r="AT1425" s="41" t="s">
        <v>431</v>
      </c>
      <c r="AU1425" s="41" t="s">
        <v>86</v>
      </c>
      <c r="AY1425" s="17" t="s">
        <v>304</v>
      </c>
      <c r="BE1425" s="42">
        <f>IF(N1425="základní",J1425,0)</f>
        <v>0</v>
      </c>
      <c r="BF1425" s="42">
        <f>IF(N1425="snížená",J1425,0)</f>
        <v>0</v>
      </c>
      <c r="BG1425" s="42">
        <f>IF(N1425="zákl. přenesená",J1425,0)</f>
        <v>0</v>
      </c>
      <c r="BH1425" s="42">
        <f>IF(N1425="sníž. přenesená",J1425,0)</f>
        <v>0</v>
      </c>
      <c r="BI1425" s="42">
        <f>IF(N1425="nulová",J1425,0)</f>
        <v>0</v>
      </c>
      <c r="BJ1425" s="17" t="s">
        <v>8</v>
      </c>
      <c r="BK1425" s="42">
        <f>ROUND(I1425*H1425,0)</f>
        <v>0</v>
      </c>
      <c r="BL1425" s="17" t="s">
        <v>394</v>
      </c>
      <c r="BM1425" s="41" t="s">
        <v>2120</v>
      </c>
    </row>
    <row r="1426" spans="2:65" s="12" customFormat="1" x14ac:dyDescent="0.2">
      <c r="B1426" s="160"/>
      <c r="D1426" s="161" t="s">
        <v>327</v>
      </c>
      <c r="E1426" s="43" t="s">
        <v>1</v>
      </c>
      <c r="F1426" s="162" t="s">
        <v>2121</v>
      </c>
      <c r="H1426" s="163">
        <v>3.4540000000000002</v>
      </c>
      <c r="L1426" s="160"/>
      <c r="M1426" s="164"/>
      <c r="T1426" s="165"/>
      <c r="AT1426" s="43" t="s">
        <v>327</v>
      </c>
      <c r="AU1426" s="43" t="s">
        <v>86</v>
      </c>
      <c r="AV1426" s="12" t="s">
        <v>86</v>
      </c>
      <c r="AW1426" s="12" t="s">
        <v>33</v>
      </c>
      <c r="AX1426" s="12" t="s">
        <v>77</v>
      </c>
      <c r="AY1426" s="43" t="s">
        <v>304</v>
      </c>
    </row>
    <row r="1427" spans="2:65" s="12" customFormat="1" x14ac:dyDescent="0.2">
      <c r="B1427" s="160"/>
      <c r="D1427" s="161" t="s">
        <v>327</v>
      </c>
      <c r="E1427" s="43" t="s">
        <v>1</v>
      </c>
      <c r="F1427" s="162" t="s">
        <v>2122</v>
      </c>
      <c r="H1427" s="163">
        <v>2.8780000000000001</v>
      </c>
      <c r="L1427" s="160"/>
      <c r="M1427" s="164"/>
      <c r="T1427" s="165"/>
      <c r="AT1427" s="43" t="s">
        <v>327</v>
      </c>
      <c r="AU1427" s="43" t="s">
        <v>86</v>
      </c>
      <c r="AV1427" s="12" t="s">
        <v>86</v>
      </c>
      <c r="AW1427" s="12" t="s">
        <v>33</v>
      </c>
      <c r="AX1427" s="12" t="s">
        <v>77</v>
      </c>
      <c r="AY1427" s="43" t="s">
        <v>304</v>
      </c>
    </row>
    <row r="1428" spans="2:65" s="12" customFormat="1" x14ac:dyDescent="0.2">
      <c r="B1428" s="160"/>
      <c r="D1428" s="161" t="s">
        <v>327</v>
      </c>
      <c r="E1428" s="43" t="s">
        <v>1</v>
      </c>
      <c r="F1428" s="162" t="s">
        <v>2123</v>
      </c>
      <c r="H1428" s="163">
        <v>1.8140000000000001</v>
      </c>
      <c r="L1428" s="160"/>
      <c r="M1428" s="164"/>
      <c r="T1428" s="165"/>
      <c r="AT1428" s="43" t="s">
        <v>327</v>
      </c>
      <c r="AU1428" s="43" t="s">
        <v>86</v>
      </c>
      <c r="AV1428" s="12" t="s">
        <v>86</v>
      </c>
      <c r="AW1428" s="12" t="s">
        <v>33</v>
      </c>
      <c r="AX1428" s="12" t="s">
        <v>77</v>
      </c>
      <c r="AY1428" s="43" t="s">
        <v>304</v>
      </c>
    </row>
    <row r="1429" spans="2:65" s="12" customFormat="1" x14ac:dyDescent="0.2">
      <c r="B1429" s="160"/>
      <c r="D1429" s="161" t="s">
        <v>327</v>
      </c>
      <c r="E1429" s="43" t="s">
        <v>1</v>
      </c>
      <c r="F1429" s="162" t="s">
        <v>2124</v>
      </c>
      <c r="H1429" s="163">
        <v>2.8000000000000001E-2</v>
      </c>
      <c r="L1429" s="160"/>
      <c r="M1429" s="164"/>
      <c r="T1429" s="165"/>
      <c r="AT1429" s="43" t="s">
        <v>327</v>
      </c>
      <c r="AU1429" s="43" t="s">
        <v>86</v>
      </c>
      <c r="AV1429" s="12" t="s">
        <v>86</v>
      </c>
      <c r="AW1429" s="12" t="s">
        <v>33</v>
      </c>
      <c r="AX1429" s="12" t="s">
        <v>77</v>
      </c>
      <c r="AY1429" s="43" t="s">
        <v>304</v>
      </c>
    </row>
    <row r="1430" spans="2:65" s="13" customFormat="1" x14ac:dyDescent="0.2">
      <c r="B1430" s="166"/>
      <c r="D1430" s="161" t="s">
        <v>327</v>
      </c>
      <c r="E1430" s="44" t="s">
        <v>1</v>
      </c>
      <c r="F1430" s="167" t="s">
        <v>335</v>
      </c>
      <c r="H1430" s="168">
        <v>8.1739999999999995</v>
      </c>
      <c r="L1430" s="166"/>
      <c r="M1430" s="169"/>
      <c r="T1430" s="170"/>
      <c r="AT1430" s="44" t="s">
        <v>327</v>
      </c>
      <c r="AU1430" s="44" t="s">
        <v>86</v>
      </c>
      <c r="AV1430" s="13" t="s">
        <v>315</v>
      </c>
      <c r="AW1430" s="13" t="s">
        <v>33</v>
      </c>
      <c r="AX1430" s="13" t="s">
        <v>8</v>
      </c>
      <c r="AY1430" s="44" t="s">
        <v>304</v>
      </c>
    </row>
    <row r="1431" spans="2:65" s="1" customFormat="1" ht="16.5" customHeight="1" x14ac:dyDescent="0.2">
      <c r="B1431" s="24"/>
      <c r="C1431" s="176" t="s">
        <v>2125</v>
      </c>
      <c r="D1431" s="176" t="s">
        <v>431</v>
      </c>
      <c r="E1431" s="177" t="s">
        <v>2091</v>
      </c>
      <c r="F1431" s="178" t="s">
        <v>2092</v>
      </c>
      <c r="G1431" s="179" t="s">
        <v>352</v>
      </c>
      <c r="H1431" s="180">
        <v>1.7270000000000001</v>
      </c>
      <c r="I1431" s="46"/>
      <c r="J1431" s="181">
        <f>ROUND(I1431*H1431,0)</f>
        <v>0</v>
      </c>
      <c r="K1431" s="178" t="s">
        <v>310</v>
      </c>
      <c r="L1431" s="182"/>
      <c r="M1431" s="183" t="s">
        <v>1</v>
      </c>
      <c r="N1431" s="184" t="s">
        <v>42</v>
      </c>
      <c r="P1431" s="158">
        <f>O1431*H1431</f>
        <v>0</v>
      </c>
      <c r="Q1431" s="158">
        <v>0.55000000000000004</v>
      </c>
      <c r="R1431" s="158">
        <f>Q1431*H1431</f>
        <v>0.94985000000000008</v>
      </c>
      <c r="S1431" s="158">
        <v>0</v>
      </c>
      <c r="T1431" s="159">
        <f>S1431*H1431</f>
        <v>0</v>
      </c>
      <c r="AR1431" s="41" t="s">
        <v>476</v>
      </c>
      <c r="AT1431" s="41" t="s">
        <v>431</v>
      </c>
      <c r="AU1431" s="41" t="s">
        <v>86</v>
      </c>
      <c r="AY1431" s="17" t="s">
        <v>304</v>
      </c>
      <c r="BE1431" s="42">
        <f>IF(N1431="základní",J1431,0)</f>
        <v>0</v>
      </c>
      <c r="BF1431" s="42">
        <f>IF(N1431="snížená",J1431,0)</f>
        <v>0</v>
      </c>
      <c r="BG1431" s="42">
        <f>IF(N1431="zákl. přenesená",J1431,0)</f>
        <v>0</v>
      </c>
      <c r="BH1431" s="42">
        <f>IF(N1431="sníž. přenesená",J1431,0)</f>
        <v>0</v>
      </c>
      <c r="BI1431" s="42">
        <f>IF(N1431="nulová",J1431,0)</f>
        <v>0</v>
      </c>
      <c r="BJ1431" s="17" t="s">
        <v>8</v>
      </c>
      <c r="BK1431" s="42">
        <f>ROUND(I1431*H1431,0)</f>
        <v>0</v>
      </c>
      <c r="BL1431" s="17" t="s">
        <v>394</v>
      </c>
      <c r="BM1431" s="41" t="s">
        <v>2126</v>
      </c>
    </row>
    <row r="1432" spans="2:65" s="12" customFormat="1" x14ac:dyDescent="0.2">
      <c r="B1432" s="160"/>
      <c r="D1432" s="161" t="s">
        <v>327</v>
      </c>
      <c r="E1432" s="43" t="s">
        <v>1</v>
      </c>
      <c r="F1432" s="162" t="s">
        <v>2127</v>
      </c>
      <c r="H1432" s="163">
        <v>1.7270000000000001</v>
      </c>
      <c r="L1432" s="160"/>
      <c r="M1432" s="164"/>
      <c r="T1432" s="165"/>
      <c r="AT1432" s="43" t="s">
        <v>327</v>
      </c>
      <c r="AU1432" s="43" t="s">
        <v>86</v>
      </c>
      <c r="AV1432" s="12" t="s">
        <v>86</v>
      </c>
      <c r="AW1432" s="12" t="s">
        <v>33</v>
      </c>
      <c r="AX1432" s="12" t="s">
        <v>8</v>
      </c>
      <c r="AY1432" s="43" t="s">
        <v>304</v>
      </c>
    </row>
    <row r="1433" spans="2:65" s="1" customFormat="1" ht="16.5" customHeight="1" x14ac:dyDescent="0.2">
      <c r="B1433" s="24"/>
      <c r="C1433" s="150" t="s">
        <v>2128</v>
      </c>
      <c r="D1433" s="150" t="s">
        <v>306</v>
      </c>
      <c r="E1433" s="151" t="s">
        <v>2129</v>
      </c>
      <c r="F1433" s="152" t="s">
        <v>2130</v>
      </c>
      <c r="G1433" s="153" t="s">
        <v>346</v>
      </c>
      <c r="H1433" s="154">
        <v>150</v>
      </c>
      <c r="I1433" s="40"/>
      <c r="J1433" s="155">
        <f>ROUND(I1433*H1433,0)</f>
        <v>0</v>
      </c>
      <c r="K1433" s="152" t="s">
        <v>310</v>
      </c>
      <c r="L1433" s="24"/>
      <c r="M1433" s="156" t="s">
        <v>1</v>
      </c>
      <c r="N1433" s="157" t="s">
        <v>42</v>
      </c>
      <c r="P1433" s="158">
        <f>O1433*H1433</f>
        <v>0</v>
      </c>
      <c r="Q1433" s="158">
        <v>0</v>
      </c>
      <c r="R1433" s="158">
        <f>Q1433*H1433</f>
        <v>0</v>
      </c>
      <c r="S1433" s="158">
        <v>0</v>
      </c>
      <c r="T1433" s="159">
        <f>S1433*H1433</f>
        <v>0</v>
      </c>
      <c r="AR1433" s="41" t="s">
        <v>394</v>
      </c>
      <c r="AT1433" s="41" t="s">
        <v>306</v>
      </c>
      <c r="AU1433" s="41" t="s">
        <v>86</v>
      </c>
      <c r="AY1433" s="17" t="s">
        <v>304</v>
      </c>
      <c r="BE1433" s="42">
        <f>IF(N1433="základní",J1433,0)</f>
        <v>0</v>
      </c>
      <c r="BF1433" s="42">
        <f>IF(N1433="snížená",J1433,0)</f>
        <v>0</v>
      </c>
      <c r="BG1433" s="42">
        <f>IF(N1433="zákl. přenesená",J1433,0)</f>
        <v>0</v>
      </c>
      <c r="BH1433" s="42">
        <f>IF(N1433="sníž. přenesená",J1433,0)</f>
        <v>0</v>
      </c>
      <c r="BI1433" s="42">
        <f>IF(N1433="nulová",J1433,0)</f>
        <v>0</v>
      </c>
      <c r="BJ1433" s="17" t="s">
        <v>8</v>
      </c>
      <c r="BK1433" s="42">
        <f>ROUND(I1433*H1433,0)</f>
        <v>0</v>
      </c>
      <c r="BL1433" s="17" t="s">
        <v>394</v>
      </c>
      <c r="BM1433" s="41" t="s">
        <v>2131</v>
      </c>
    </row>
    <row r="1434" spans="2:65" s="12" customFormat="1" ht="22.5" x14ac:dyDescent="0.2">
      <c r="B1434" s="160"/>
      <c r="D1434" s="161" t="s">
        <v>327</v>
      </c>
      <c r="E1434" s="43" t="s">
        <v>1</v>
      </c>
      <c r="F1434" s="162" t="s">
        <v>2132</v>
      </c>
      <c r="H1434" s="163">
        <v>136.345</v>
      </c>
      <c r="L1434" s="160"/>
      <c r="M1434" s="164"/>
      <c r="T1434" s="165"/>
      <c r="AT1434" s="43" t="s">
        <v>327</v>
      </c>
      <c r="AU1434" s="43" t="s">
        <v>86</v>
      </c>
      <c r="AV1434" s="12" t="s">
        <v>86</v>
      </c>
      <c r="AW1434" s="12" t="s">
        <v>33</v>
      </c>
      <c r="AX1434" s="12" t="s">
        <v>77</v>
      </c>
      <c r="AY1434" s="43" t="s">
        <v>304</v>
      </c>
    </row>
    <row r="1435" spans="2:65" s="12" customFormat="1" x14ac:dyDescent="0.2">
      <c r="B1435" s="160"/>
      <c r="D1435" s="161" t="s">
        <v>327</v>
      </c>
      <c r="E1435" s="43" t="s">
        <v>1</v>
      </c>
      <c r="F1435" s="162" t="s">
        <v>2133</v>
      </c>
      <c r="H1435" s="163">
        <v>13.2</v>
      </c>
      <c r="L1435" s="160"/>
      <c r="M1435" s="164"/>
      <c r="T1435" s="165"/>
      <c r="AT1435" s="43" t="s">
        <v>327</v>
      </c>
      <c r="AU1435" s="43" t="s">
        <v>86</v>
      </c>
      <c r="AV1435" s="12" t="s">
        <v>86</v>
      </c>
      <c r="AW1435" s="12" t="s">
        <v>33</v>
      </c>
      <c r="AX1435" s="12" t="s">
        <v>77</v>
      </c>
      <c r="AY1435" s="43" t="s">
        <v>304</v>
      </c>
    </row>
    <row r="1436" spans="2:65" s="12" customFormat="1" x14ac:dyDescent="0.2">
      <c r="B1436" s="160"/>
      <c r="D1436" s="161" t="s">
        <v>327</v>
      </c>
      <c r="E1436" s="43" t="s">
        <v>1</v>
      </c>
      <c r="F1436" s="162" t="s">
        <v>2134</v>
      </c>
      <c r="H1436" s="163">
        <v>0.45500000000000002</v>
      </c>
      <c r="L1436" s="160"/>
      <c r="M1436" s="164"/>
      <c r="T1436" s="165"/>
      <c r="AT1436" s="43" t="s">
        <v>327</v>
      </c>
      <c r="AU1436" s="43" t="s">
        <v>86</v>
      </c>
      <c r="AV1436" s="12" t="s">
        <v>86</v>
      </c>
      <c r="AW1436" s="12" t="s">
        <v>33</v>
      </c>
      <c r="AX1436" s="12" t="s">
        <v>77</v>
      </c>
      <c r="AY1436" s="43" t="s">
        <v>304</v>
      </c>
    </row>
    <row r="1437" spans="2:65" s="13" customFormat="1" ht="22.5" x14ac:dyDescent="0.2">
      <c r="B1437" s="166"/>
      <c r="D1437" s="161" t="s">
        <v>327</v>
      </c>
      <c r="E1437" s="44" t="s">
        <v>216</v>
      </c>
      <c r="F1437" s="167" t="s">
        <v>2135</v>
      </c>
      <c r="H1437" s="168">
        <v>150</v>
      </c>
      <c r="L1437" s="166"/>
      <c r="M1437" s="169"/>
      <c r="T1437" s="170"/>
      <c r="AT1437" s="44" t="s">
        <v>327</v>
      </c>
      <c r="AU1437" s="44" t="s">
        <v>86</v>
      </c>
      <c r="AV1437" s="13" t="s">
        <v>315</v>
      </c>
      <c r="AW1437" s="13" t="s">
        <v>33</v>
      </c>
      <c r="AX1437" s="13" t="s">
        <v>8</v>
      </c>
      <c r="AY1437" s="44" t="s">
        <v>304</v>
      </c>
    </row>
    <row r="1438" spans="2:65" s="1" customFormat="1" ht="21.75" customHeight="1" x14ac:dyDescent="0.2">
      <c r="B1438" s="24"/>
      <c r="C1438" s="176" t="s">
        <v>2136</v>
      </c>
      <c r="D1438" s="176" t="s">
        <v>431</v>
      </c>
      <c r="E1438" s="177" t="s">
        <v>2137</v>
      </c>
      <c r="F1438" s="178" t="s">
        <v>2138</v>
      </c>
      <c r="G1438" s="179" t="s">
        <v>325</v>
      </c>
      <c r="H1438" s="180">
        <v>15</v>
      </c>
      <c r="I1438" s="46"/>
      <c r="J1438" s="181">
        <f>ROUND(I1438*H1438,0)</f>
        <v>0</v>
      </c>
      <c r="K1438" s="178" t="s">
        <v>310</v>
      </c>
      <c r="L1438" s="182"/>
      <c r="M1438" s="183" t="s">
        <v>1</v>
      </c>
      <c r="N1438" s="184" t="s">
        <v>42</v>
      </c>
      <c r="P1438" s="158">
        <f>O1438*H1438</f>
        <v>0</v>
      </c>
      <c r="Q1438" s="158">
        <v>1.2800000000000001E-2</v>
      </c>
      <c r="R1438" s="158">
        <f>Q1438*H1438</f>
        <v>0.192</v>
      </c>
      <c r="S1438" s="158">
        <v>0</v>
      </c>
      <c r="T1438" s="159">
        <f>S1438*H1438</f>
        <v>0</v>
      </c>
      <c r="AR1438" s="41" t="s">
        <v>476</v>
      </c>
      <c r="AT1438" s="41" t="s">
        <v>431</v>
      </c>
      <c r="AU1438" s="41" t="s">
        <v>86</v>
      </c>
      <c r="AY1438" s="17" t="s">
        <v>304</v>
      </c>
      <c r="BE1438" s="42">
        <f>IF(N1438="základní",J1438,0)</f>
        <v>0</v>
      </c>
      <c r="BF1438" s="42">
        <f>IF(N1438="snížená",J1438,0)</f>
        <v>0</v>
      </c>
      <c r="BG1438" s="42">
        <f>IF(N1438="zákl. přenesená",J1438,0)</f>
        <v>0</v>
      </c>
      <c r="BH1438" s="42">
        <f>IF(N1438="sníž. přenesená",J1438,0)</f>
        <v>0</v>
      </c>
      <c r="BI1438" s="42">
        <f>IF(N1438="nulová",J1438,0)</f>
        <v>0</v>
      </c>
      <c r="BJ1438" s="17" t="s">
        <v>8</v>
      </c>
      <c r="BK1438" s="42">
        <f>ROUND(I1438*H1438,0)</f>
        <v>0</v>
      </c>
      <c r="BL1438" s="17" t="s">
        <v>394</v>
      </c>
      <c r="BM1438" s="41" t="s">
        <v>2139</v>
      </c>
    </row>
    <row r="1439" spans="2:65" s="12" customFormat="1" x14ac:dyDescent="0.2">
      <c r="B1439" s="160"/>
      <c r="D1439" s="161" t="s">
        <v>327</v>
      </c>
      <c r="E1439" s="43" t="s">
        <v>1</v>
      </c>
      <c r="F1439" s="162" t="s">
        <v>2140</v>
      </c>
      <c r="H1439" s="163">
        <v>15</v>
      </c>
      <c r="L1439" s="160"/>
      <c r="M1439" s="164"/>
      <c r="T1439" s="165"/>
      <c r="AT1439" s="43" t="s">
        <v>327</v>
      </c>
      <c r="AU1439" s="43" t="s">
        <v>86</v>
      </c>
      <c r="AV1439" s="12" t="s">
        <v>86</v>
      </c>
      <c r="AW1439" s="12" t="s">
        <v>33</v>
      </c>
      <c r="AX1439" s="12" t="s">
        <v>8</v>
      </c>
      <c r="AY1439" s="43" t="s">
        <v>304</v>
      </c>
    </row>
    <row r="1440" spans="2:65" s="1" customFormat="1" ht="24.2" customHeight="1" x14ac:dyDescent="0.2">
      <c r="B1440" s="24"/>
      <c r="C1440" s="150" t="s">
        <v>2141</v>
      </c>
      <c r="D1440" s="150" t="s">
        <v>306</v>
      </c>
      <c r="E1440" s="151" t="s">
        <v>2142</v>
      </c>
      <c r="F1440" s="152" t="s">
        <v>2143</v>
      </c>
      <c r="G1440" s="153" t="s">
        <v>325</v>
      </c>
      <c r="H1440" s="154">
        <v>327.10000000000002</v>
      </c>
      <c r="I1440" s="40"/>
      <c r="J1440" s="155">
        <f>ROUND(I1440*H1440,0)</f>
        <v>0</v>
      </c>
      <c r="K1440" s="152" t="s">
        <v>310</v>
      </c>
      <c r="L1440" s="24"/>
      <c r="M1440" s="156" t="s">
        <v>1</v>
      </c>
      <c r="N1440" s="157" t="s">
        <v>42</v>
      </c>
      <c r="P1440" s="158">
        <f>O1440*H1440</f>
        <v>0</v>
      </c>
      <c r="Q1440" s="158">
        <v>1.75E-4</v>
      </c>
      <c r="R1440" s="158">
        <f>Q1440*H1440</f>
        <v>5.7242500000000002E-2</v>
      </c>
      <c r="S1440" s="158">
        <v>0</v>
      </c>
      <c r="T1440" s="159">
        <f>S1440*H1440</f>
        <v>0</v>
      </c>
      <c r="AR1440" s="41" t="s">
        <v>394</v>
      </c>
      <c r="AT1440" s="41" t="s">
        <v>306</v>
      </c>
      <c r="AU1440" s="41" t="s">
        <v>86</v>
      </c>
      <c r="AY1440" s="17" t="s">
        <v>304</v>
      </c>
      <c r="BE1440" s="42">
        <f>IF(N1440="základní",J1440,0)</f>
        <v>0</v>
      </c>
      <c r="BF1440" s="42">
        <f>IF(N1440="snížená",J1440,0)</f>
        <v>0</v>
      </c>
      <c r="BG1440" s="42">
        <f>IF(N1440="zákl. přenesená",J1440,0)</f>
        <v>0</v>
      </c>
      <c r="BH1440" s="42">
        <f>IF(N1440="sníž. přenesená",J1440,0)</f>
        <v>0</v>
      </c>
      <c r="BI1440" s="42">
        <f>IF(N1440="nulová",J1440,0)</f>
        <v>0</v>
      </c>
      <c r="BJ1440" s="17" t="s">
        <v>8</v>
      </c>
      <c r="BK1440" s="42">
        <f>ROUND(I1440*H1440,0)</f>
        <v>0</v>
      </c>
      <c r="BL1440" s="17" t="s">
        <v>394</v>
      </c>
      <c r="BM1440" s="41" t="s">
        <v>2144</v>
      </c>
    </row>
    <row r="1441" spans="2:65" s="12" customFormat="1" x14ac:dyDescent="0.2">
      <c r="B1441" s="160"/>
      <c r="D1441" s="161" t="s">
        <v>327</v>
      </c>
      <c r="E1441" s="43" t="s">
        <v>1</v>
      </c>
      <c r="F1441" s="162" t="s">
        <v>207</v>
      </c>
      <c r="H1441" s="163">
        <v>327.10000000000002</v>
      </c>
      <c r="L1441" s="160"/>
      <c r="M1441" s="164"/>
      <c r="T1441" s="165"/>
      <c r="AT1441" s="43" t="s">
        <v>327</v>
      </c>
      <c r="AU1441" s="43" t="s">
        <v>86</v>
      </c>
      <c r="AV1441" s="12" t="s">
        <v>86</v>
      </c>
      <c r="AW1441" s="12" t="s">
        <v>33</v>
      </c>
      <c r="AX1441" s="12" t="s">
        <v>8</v>
      </c>
      <c r="AY1441" s="43" t="s">
        <v>304</v>
      </c>
    </row>
    <row r="1442" spans="2:65" s="1" customFormat="1" ht="33" customHeight="1" x14ac:dyDescent="0.2">
      <c r="B1442" s="24"/>
      <c r="C1442" s="150" t="s">
        <v>2145</v>
      </c>
      <c r="D1442" s="150" t="s">
        <v>306</v>
      </c>
      <c r="E1442" s="151" t="s">
        <v>2146</v>
      </c>
      <c r="F1442" s="152" t="s">
        <v>2147</v>
      </c>
      <c r="G1442" s="153" t="s">
        <v>416</v>
      </c>
      <c r="H1442" s="154">
        <v>26.082000000000001</v>
      </c>
      <c r="I1442" s="40"/>
      <c r="J1442" s="155">
        <f>ROUND(I1442*H1442,0)</f>
        <v>0</v>
      </c>
      <c r="K1442" s="152" t="s">
        <v>310</v>
      </c>
      <c r="L1442" s="24"/>
      <c r="M1442" s="156" t="s">
        <v>1</v>
      </c>
      <c r="N1442" s="157" t="s">
        <v>42</v>
      </c>
      <c r="P1442" s="158">
        <f>O1442*H1442</f>
        <v>0</v>
      </c>
      <c r="Q1442" s="158">
        <v>0</v>
      </c>
      <c r="R1442" s="158">
        <f>Q1442*H1442</f>
        <v>0</v>
      </c>
      <c r="S1442" s="158">
        <v>0</v>
      </c>
      <c r="T1442" s="159">
        <f>S1442*H1442</f>
        <v>0</v>
      </c>
      <c r="AR1442" s="41" t="s">
        <v>394</v>
      </c>
      <c r="AT1442" s="41" t="s">
        <v>306</v>
      </c>
      <c r="AU1442" s="41" t="s">
        <v>86</v>
      </c>
      <c r="AY1442" s="17" t="s">
        <v>304</v>
      </c>
      <c r="BE1442" s="42">
        <f>IF(N1442="základní",J1442,0)</f>
        <v>0</v>
      </c>
      <c r="BF1442" s="42">
        <f>IF(N1442="snížená",J1442,0)</f>
        <v>0</v>
      </c>
      <c r="BG1442" s="42">
        <f>IF(N1442="zákl. přenesená",J1442,0)</f>
        <v>0</v>
      </c>
      <c r="BH1442" s="42">
        <f>IF(N1442="sníž. přenesená",J1442,0)</f>
        <v>0</v>
      </c>
      <c r="BI1442" s="42">
        <f>IF(N1442="nulová",J1442,0)</f>
        <v>0</v>
      </c>
      <c r="BJ1442" s="17" t="s">
        <v>8</v>
      </c>
      <c r="BK1442" s="42">
        <f>ROUND(I1442*H1442,0)</f>
        <v>0</v>
      </c>
      <c r="BL1442" s="17" t="s">
        <v>394</v>
      </c>
      <c r="BM1442" s="41" t="s">
        <v>2148</v>
      </c>
    </row>
    <row r="1443" spans="2:65" s="11" customFormat="1" ht="22.9" customHeight="1" x14ac:dyDescent="0.2">
      <c r="B1443" s="142"/>
      <c r="D1443" s="37" t="s">
        <v>76</v>
      </c>
      <c r="E1443" s="148" t="s">
        <v>2149</v>
      </c>
      <c r="F1443" s="148" t="s">
        <v>2150</v>
      </c>
      <c r="J1443" s="149">
        <f>BK1443</f>
        <v>0</v>
      </c>
      <c r="L1443" s="142"/>
      <c r="M1443" s="145"/>
      <c r="P1443" s="146">
        <f>SUM(P1444:P1462)</f>
        <v>0</v>
      </c>
      <c r="R1443" s="146">
        <f>SUM(R1444:R1462)</f>
        <v>0.78832176749999983</v>
      </c>
      <c r="T1443" s="147">
        <f>SUM(T1444:T1462)</f>
        <v>8.9700000000000016E-2</v>
      </c>
      <c r="AR1443" s="37" t="s">
        <v>86</v>
      </c>
      <c r="AT1443" s="38" t="s">
        <v>76</v>
      </c>
      <c r="AU1443" s="38" t="s">
        <v>8</v>
      </c>
      <c r="AY1443" s="37" t="s">
        <v>304</v>
      </c>
      <c r="BK1443" s="39">
        <f>SUM(BK1444:BK1462)</f>
        <v>0</v>
      </c>
    </row>
    <row r="1444" spans="2:65" s="1" customFormat="1" ht="33" customHeight="1" x14ac:dyDescent="0.2">
      <c r="B1444" s="24"/>
      <c r="C1444" s="150" t="s">
        <v>2151</v>
      </c>
      <c r="D1444" s="150" t="s">
        <v>306</v>
      </c>
      <c r="E1444" s="151" t="s">
        <v>2152</v>
      </c>
      <c r="F1444" s="152" t="s">
        <v>2153</v>
      </c>
      <c r="G1444" s="153" t="s">
        <v>325</v>
      </c>
      <c r="H1444" s="154">
        <v>15.555</v>
      </c>
      <c r="I1444" s="40"/>
      <c r="J1444" s="155">
        <f>ROUND(I1444*H1444,0)</f>
        <v>0</v>
      </c>
      <c r="K1444" s="152" t="s">
        <v>310</v>
      </c>
      <c r="L1444" s="24"/>
      <c r="M1444" s="156" t="s">
        <v>1</v>
      </c>
      <c r="N1444" s="157" t="s">
        <v>42</v>
      </c>
      <c r="P1444" s="158">
        <f>O1444*H1444</f>
        <v>0</v>
      </c>
      <c r="Q1444" s="158">
        <v>3.08609E-2</v>
      </c>
      <c r="R1444" s="158">
        <f>Q1444*H1444</f>
        <v>0.48004129950000002</v>
      </c>
      <c r="S1444" s="158">
        <v>0</v>
      </c>
      <c r="T1444" s="159">
        <f>S1444*H1444</f>
        <v>0</v>
      </c>
      <c r="AR1444" s="41" t="s">
        <v>394</v>
      </c>
      <c r="AT1444" s="41" t="s">
        <v>306</v>
      </c>
      <c r="AU1444" s="41" t="s">
        <v>86</v>
      </c>
      <c r="AY1444" s="17" t="s">
        <v>304</v>
      </c>
      <c r="BE1444" s="42">
        <f>IF(N1444="základní",J1444,0)</f>
        <v>0</v>
      </c>
      <c r="BF1444" s="42">
        <f>IF(N1444="snížená",J1444,0)</f>
        <v>0</v>
      </c>
      <c r="BG1444" s="42">
        <f>IF(N1444="zákl. přenesená",J1444,0)</f>
        <v>0</v>
      </c>
      <c r="BH1444" s="42">
        <f>IF(N1444="sníž. přenesená",J1444,0)</f>
        <v>0</v>
      </c>
      <c r="BI1444" s="42">
        <f>IF(N1444="nulová",J1444,0)</f>
        <v>0</v>
      </c>
      <c r="BJ1444" s="17" t="s">
        <v>8</v>
      </c>
      <c r="BK1444" s="42">
        <f>ROUND(I1444*H1444,0)</f>
        <v>0</v>
      </c>
      <c r="BL1444" s="17" t="s">
        <v>394</v>
      </c>
      <c r="BM1444" s="41" t="s">
        <v>2154</v>
      </c>
    </row>
    <row r="1445" spans="2:65" s="12" customFormat="1" x14ac:dyDescent="0.2">
      <c r="B1445" s="160"/>
      <c r="D1445" s="161" t="s">
        <v>327</v>
      </c>
      <c r="E1445" s="43" t="s">
        <v>1</v>
      </c>
      <c r="F1445" s="162" t="s">
        <v>2155</v>
      </c>
      <c r="H1445" s="163">
        <v>15.555</v>
      </c>
      <c r="L1445" s="160"/>
      <c r="M1445" s="164"/>
      <c r="T1445" s="165"/>
      <c r="AT1445" s="43" t="s">
        <v>327</v>
      </c>
      <c r="AU1445" s="43" t="s">
        <v>86</v>
      </c>
      <c r="AV1445" s="12" t="s">
        <v>86</v>
      </c>
      <c r="AW1445" s="12" t="s">
        <v>33</v>
      </c>
      <c r="AX1445" s="12" t="s">
        <v>77</v>
      </c>
      <c r="AY1445" s="43" t="s">
        <v>304</v>
      </c>
    </row>
    <row r="1446" spans="2:65" s="13" customFormat="1" x14ac:dyDescent="0.2">
      <c r="B1446" s="166"/>
      <c r="D1446" s="161" t="s">
        <v>327</v>
      </c>
      <c r="E1446" s="44" t="s">
        <v>195</v>
      </c>
      <c r="F1446" s="167" t="s">
        <v>335</v>
      </c>
      <c r="H1446" s="168">
        <v>15.555</v>
      </c>
      <c r="L1446" s="166"/>
      <c r="M1446" s="169"/>
      <c r="T1446" s="170"/>
      <c r="AT1446" s="44" t="s">
        <v>327</v>
      </c>
      <c r="AU1446" s="44" t="s">
        <v>86</v>
      </c>
      <c r="AV1446" s="13" t="s">
        <v>315</v>
      </c>
      <c r="AW1446" s="13" t="s">
        <v>33</v>
      </c>
      <c r="AX1446" s="13" t="s">
        <v>8</v>
      </c>
      <c r="AY1446" s="44" t="s">
        <v>304</v>
      </c>
    </row>
    <row r="1447" spans="2:65" s="1" customFormat="1" ht="21.75" customHeight="1" x14ac:dyDescent="0.2">
      <c r="B1447" s="24"/>
      <c r="C1447" s="150" t="s">
        <v>2156</v>
      </c>
      <c r="D1447" s="150" t="s">
        <v>306</v>
      </c>
      <c r="E1447" s="151" t="s">
        <v>2157</v>
      </c>
      <c r="F1447" s="152" t="s">
        <v>2158</v>
      </c>
      <c r="G1447" s="153" t="s">
        <v>325</v>
      </c>
      <c r="H1447" s="154">
        <v>15.555</v>
      </c>
      <c r="I1447" s="40"/>
      <c r="J1447" s="155">
        <f>ROUND(I1447*H1447,0)</f>
        <v>0</v>
      </c>
      <c r="K1447" s="152" t="s">
        <v>310</v>
      </c>
      <c r="L1447" s="24"/>
      <c r="M1447" s="156" t="s">
        <v>1</v>
      </c>
      <c r="N1447" s="157" t="s">
        <v>42</v>
      </c>
      <c r="P1447" s="158">
        <f>O1447*H1447</f>
        <v>0</v>
      </c>
      <c r="Q1447" s="158">
        <v>2.0000000000000001E-4</v>
      </c>
      <c r="R1447" s="158">
        <f>Q1447*H1447</f>
        <v>3.1110000000000001E-3</v>
      </c>
      <c r="S1447" s="158">
        <v>0</v>
      </c>
      <c r="T1447" s="159">
        <f>S1447*H1447</f>
        <v>0</v>
      </c>
      <c r="AR1447" s="41" t="s">
        <v>394</v>
      </c>
      <c r="AT1447" s="41" t="s">
        <v>306</v>
      </c>
      <c r="AU1447" s="41" t="s">
        <v>86</v>
      </c>
      <c r="AY1447" s="17" t="s">
        <v>304</v>
      </c>
      <c r="BE1447" s="42">
        <f>IF(N1447="základní",J1447,0)</f>
        <v>0</v>
      </c>
      <c r="BF1447" s="42">
        <f>IF(N1447="snížená",J1447,0)</f>
        <v>0</v>
      </c>
      <c r="BG1447" s="42">
        <f>IF(N1447="zákl. přenesená",J1447,0)</f>
        <v>0</v>
      </c>
      <c r="BH1447" s="42">
        <f>IF(N1447="sníž. přenesená",J1447,0)</f>
        <v>0</v>
      </c>
      <c r="BI1447" s="42">
        <f>IF(N1447="nulová",J1447,0)</f>
        <v>0</v>
      </c>
      <c r="BJ1447" s="17" t="s">
        <v>8</v>
      </c>
      <c r="BK1447" s="42">
        <f>ROUND(I1447*H1447,0)</f>
        <v>0</v>
      </c>
      <c r="BL1447" s="17" t="s">
        <v>394</v>
      </c>
      <c r="BM1447" s="41" t="s">
        <v>2159</v>
      </c>
    </row>
    <row r="1448" spans="2:65" s="12" customFormat="1" x14ac:dyDescent="0.2">
      <c r="B1448" s="160"/>
      <c r="D1448" s="161" t="s">
        <v>327</v>
      </c>
      <c r="E1448" s="43" t="s">
        <v>1</v>
      </c>
      <c r="F1448" s="162" t="s">
        <v>195</v>
      </c>
      <c r="H1448" s="163">
        <v>15.555</v>
      </c>
      <c r="L1448" s="160"/>
      <c r="M1448" s="164"/>
      <c r="T1448" s="165"/>
      <c r="AT1448" s="43" t="s">
        <v>327</v>
      </c>
      <c r="AU1448" s="43" t="s">
        <v>86</v>
      </c>
      <c r="AV1448" s="12" t="s">
        <v>86</v>
      </c>
      <c r="AW1448" s="12" t="s">
        <v>33</v>
      </c>
      <c r="AX1448" s="12" t="s">
        <v>8</v>
      </c>
      <c r="AY1448" s="43" t="s">
        <v>304</v>
      </c>
    </row>
    <row r="1449" spans="2:65" s="1" customFormat="1" ht="33" customHeight="1" x14ac:dyDescent="0.2">
      <c r="B1449" s="24"/>
      <c r="C1449" s="150" t="s">
        <v>2160</v>
      </c>
      <c r="D1449" s="150" t="s">
        <v>306</v>
      </c>
      <c r="E1449" s="151" t="s">
        <v>2161</v>
      </c>
      <c r="F1449" s="152" t="s">
        <v>2162</v>
      </c>
      <c r="G1449" s="153" t="s">
        <v>325</v>
      </c>
      <c r="H1449" s="154">
        <v>15.555</v>
      </c>
      <c r="I1449" s="40"/>
      <c r="J1449" s="155">
        <f>ROUND(I1449*H1449,0)</f>
        <v>0</v>
      </c>
      <c r="K1449" s="152" t="s">
        <v>310</v>
      </c>
      <c r="L1449" s="24"/>
      <c r="M1449" s="156" t="s">
        <v>1</v>
      </c>
      <c r="N1449" s="157" t="s">
        <v>42</v>
      </c>
      <c r="P1449" s="158">
        <f>O1449*H1449</f>
        <v>0</v>
      </c>
      <c r="Q1449" s="158">
        <v>1.6119999999999999E-3</v>
      </c>
      <c r="R1449" s="158">
        <f>Q1449*H1449</f>
        <v>2.5074659999999999E-2</v>
      </c>
      <c r="S1449" s="158">
        <v>0</v>
      </c>
      <c r="T1449" s="159">
        <f>S1449*H1449</f>
        <v>0</v>
      </c>
      <c r="AR1449" s="41" t="s">
        <v>394</v>
      </c>
      <c r="AT1449" s="41" t="s">
        <v>306</v>
      </c>
      <c r="AU1449" s="41" t="s">
        <v>86</v>
      </c>
      <c r="AY1449" s="17" t="s">
        <v>304</v>
      </c>
      <c r="BE1449" s="42">
        <f>IF(N1449="základní",J1449,0)</f>
        <v>0</v>
      </c>
      <c r="BF1449" s="42">
        <f>IF(N1449="snížená",J1449,0)</f>
        <v>0</v>
      </c>
      <c r="BG1449" s="42">
        <f>IF(N1449="zákl. přenesená",J1449,0)</f>
        <v>0</v>
      </c>
      <c r="BH1449" s="42">
        <f>IF(N1449="sníž. přenesená",J1449,0)</f>
        <v>0</v>
      </c>
      <c r="BI1449" s="42">
        <f>IF(N1449="nulová",J1449,0)</f>
        <v>0</v>
      </c>
      <c r="BJ1449" s="17" t="s">
        <v>8</v>
      </c>
      <c r="BK1449" s="42">
        <f>ROUND(I1449*H1449,0)</f>
        <v>0</v>
      </c>
      <c r="BL1449" s="17" t="s">
        <v>394</v>
      </c>
      <c r="BM1449" s="41" t="s">
        <v>2163</v>
      </c>
    </row>
    <row r="1450" spans="2:65" s="12" customFormat="1" x14ac:dyDescent="0.2">
      <c r="B1450" s="160"/>
      <c r="D1450" s="161" t="s">
        <v>327</v>
      </c>
      <c r="E1450" s="43" t="s">
        <v>1</v>
      </c>
      <c r="F1450" s="162" t="s">
        <v>195</v>
      </c>
      <c r="H1450" s="163">
        <v>15.555</v>
      </c>
      <c r="L1450" s="160"/>
      <c r="M1450" s="164"/>
      <c r="T1450" s="165"/>
      <c r="AT1450" s="43" t="s">
        <v>327</v>
      </c>
      <c r="AU1450" s="43" t="s">
        <v>86</v>
      </c>
      <c r="AV1450" s="12" t="s">
        <v>86</v>
      </c>
      <c r="AW1450" s="12" t="s">
        <v>33</v>
      </c>
      <c r="AX1450" s="12" t="s">
        <v>8</v>
      </c>
      <c r="AY1450" s="43" t="s">
        <v>304</v>
      </c>
    </row>
    <row r="1451" spans="2:65" s="1" customFormat="1" ht="24.2" customHeight="1" x14ac:dyDescent="0.2">
      <c r="B1451" s="24"/>
      <c r="C1451" s="150" t="s">
        <v>2164</v>
      </c>
      <c r="D1451" s="150" t="s">
        <v>306</v>
      </c>
      <c r="E1451" s="151" t="s">
        <v>2165</v>
      </c>
      <c r="F1451" s="152" t="s">
        <v>2166</v>
      </c>
      <c r="G1451" s="153" t="s">
        <v>325</v>
      </c>
      <c r="H1451" s="154">
        <v>18.899999999999999</v>
      </c>
      <c r="I1451" s="40"/>
      <c r="J1451" s="155">
        <f>ROUND(I1451*H1451,0)</f>
        <v>0</v>
      </c>
      <c r="K1451" s="152" t="s">
        <v>310</v>
      </c>
      <c r="L1451" s="24"/>
      <c r="M1451" s="156" t="s">
        <v>1</v>
      </c>
      <c r="N1451" s="157" t="s">
        <v>42</v>
      </c>
      <c r="P1451" s="158">
        <f>O1451*H1451</f>
        <v>0</v>
      </c>
      <c r="Q1451" s="158">
        <v>1.384872E-2</v>
      </c>
      <c r="R1451" s="158">
        <f>Q1451*H1451</f>
        <v>0.26174080799999999</v>
      </c>
      <c r="S1451" s="158">
        <v>0</v>
      </c>
      <c r="T1451" s="159">
        <f>S1451*H1451</f>
        <v>0</v>
      </c>
      <c r="AR1451" s="41" t="s">
        <v>394</v>
      </c>
      <c r="AT1451" s="41" t="s">
        <v>306</v>
      </c>
      <c r="AU1451" s="41" t="s">
        <v>86</v>
      </c>
      <c r="AY1451" s="17" t="s">
        <v>304</v>
      </c>
      <c r="BE1451" s="42">
        <f>IF(N1451="základní",J1451,0)</f>
        <v>0</v>
      </c>
      <c r="BF1451" s="42">
        <f>IF(N1451="snížená",J1451,0)</f>
        <v>0</v>
      </c>
      <c r="BG1451" s="42">
        <f>IF(N1451="zákl. přenesená",J1451,0)</f>
        <v>0</v>
      </c>
      <c r="BH1451" s="42">
        <f>IF(N1451="sníž. přenesená",J1451,0)</f>
        <v>0</v>
      </c>
      <c r="BI1451" s="42">
        <f>IF(N1451="nulová",J1451,0)</f>
        <v>0</v>
      </c>
      <c r="BJ1451" s="17" t="s">
        <v>8</v>
      </c>
      <c r="BK1451" s="42">
        <f>ROUND(I1451*H1451,0)</f>
        <v>0</v>
      </c>
      <c r="BL1451" s="17" t="s">
        <v>394</v>
      </c>
      <c r="BM1451" s="41" t="s">
        <v>2167</v>
      </c>
    </row>
    <row r="1452" spans="2:65" s="12" customFormat="1" x14ac:dyDescent="0.2">
      <c r="B1452" s="160"/>
      <c r="D1452" s="161" t="s">
        <v>327</v>
      </c>
      <c r="E1452" s="43" t="s">
        <v>1</v>
      </c>
      <c r="F1452" s="162" t="s">
        <v>2168</v>
      </c>
      <c r="H1452" s="163">
        <v>13.7</v>
      </c>
      <c r="L1452" s="160"/>
      <c r="M1452" s="164"/>
      <c r="T1452" s="165"/>
      <c r="AT1452" s="43" t="s">
        <v>327</v>
      </c>
      <c r="AU1452" s="43" t="s">
        <v>86</v>
      </c>
      <c r="AV1452" s="12" t="s">
        <v>86</v>
      </c>
      <c r="AW1452" s="12" t="s">
        <v>33</v>
      </c>
      <c r="AX1452" s="12" t="s">
        <v>77</v>
      </c>
      <c r="AY1452" s="43" t="s">
        <v>304</v>
      </c>
    </row>
    <row r="1453" spans="2:65" s="12" customFormat="1" x14ac:dyDescent="0.2">
      <c r="B1453" s="160"/>
      <c r="D1453" s="161" t="s">
        <v>327</v>
      </c>
      <c r="E1453" s="43" t="s">
        <v>1</v>
      </c>
      <c r="F1453" s="162" t="s">
        <v>2169</v>
      </c>
      <c r="H1453" s="163">
        <v>5.2</v>
      </c>
      <c r="L1453" s="160"/>
      <c r="M1453" s="164"/>
      <c r="T1453" s="165"/>
      <c r="AT1453" s="43" t="s">
        <v>327</v>
      </c>
      <c r="AU1453" s="43" t="s">
        <v>86</v>
      </c>
      <c r="AV1453" s="12" t="s">
        <v>86</v>
      </c>
      <c r="AW1453" s="12" t="s">
        <v>33</v>
      </c>
      <c r="AX1453" s="12" t="s">
        <v>77</v>
      </c>
      <c r="AY1453" s="43" t="s">
        <v>304</v>
      </c>
    </row>
    <row r="1454" spans="2:65" s="13" customFormat="1" x14ac:dyDescent="0.2">
      <c r="B1454" s="166"/>
      <c r="D1454" s="161" t="s">
        <v>327</v>
      </c>
      <c r="E1454" s="44" t="s">
        <v>198</v>
      </c>
      <c r="F1454" s="167" t="s">
        <v>335</v>
      </c>
      <c r="H1454" s="168">
        <v>18.899999999999999</v>
      </c>
      <c r="L1454" s="166"/>
      <c r="M1454" s="169"/>
      <c r="T1454" s="170"/>
      <c r="AT1454" s="44" t="s">
        <v>327</v>
      </c>
      <c r="AU1454" s="44" t="s">
        <v>86</v>
      </c>
      <c r="AV1454" s="13" t="s">
        <v>315</v>
      </c>
      <c r="AW1454" s="13" t="s">
        <v>33</v>
      </c>
      <c r="AX1454" s="13" t="s">
        <v>8</v>
      </c>
      <c r="AY1454" s="44" t="s">
        <v>304</v>
      </c>
    </row>
    <row r="1455" spans="2:65" s="1" customFormat="1" ht="16.5" customHeight="1" x14ac:dyDescent="0.2">
      <c r="B1455" s="24"/>
      <c r="C1455" s="150" t="s">
        <v>2170</v>
      </c>
      <c r="D1455" s="150" t="s">
        <v>306</v>
      </c>
      <c r="E1455" s="151" t="s">
        <v>2171</v>
      </c>
      <c r="F1455" s="152" t="s">
        <v>2172</v>
      </c>
      <c r="G1455" s="153" t="s">
        <v>325</v>
      </c>
      <c r="H1455" s="154">
        <v>18.899999999999999</v>
      </c>
      <c r="I1455" s="40"/>
      <c r="J1455" s="155">
        <f>ROUND(I1455*H1455,0)</f>
        <v>0</v>
      </c>
      <c r="K1455" s="152" t="s">
        <v>310</v>
      </c>
      <c r="L1455" s="24"/>
      <c r="M1455" s="156" t="s">
        <v>1</v>
      </c>
      <c r="N1455" s="157" t="s">
        <v>42</v>
      </c>
      <c r="P1455" s="158">
        <f>O1455*H1455</f>
        <v>0</v>
      </c>
      <c r="Q1455" s="158">
        <v>1E-4</v>
      </c>
      <c r="R1455" s="158">
        <f>Q1455*H1455</f>
        <v>1.89E-3</v>
      </c>
      <c r="S1455" s="158">
        <v>0</v>
      </c>
      <c r="T1455" s="159">
        <f>S1455*H1455</f>
        <v>0</v>
      </c>
      <c r="AR1455" s="41" t="s">
        <v>394</v>
      </c>
      <c r="AT1455" s="41" t="s">
        <v>306</v>
      </c>
      <c r="AU1455" s="41" t="s">
        <v>86</v>
      </c>
      <c r="AY1455" s="17" t="s">
        <v>304</v>
      </c>
      <c r="BE1455" s="42">
        <f>IF(N1455="základní",J1455,0)</f>
        <v>0</v>
      </c>
      <c r="BF1455" s="42">
        <f>IF(N1455="snížená",J1455,0)</f>
        <v>0</v>
      </c>
      <c r="BG1455" s="42">
        <f>IF(N1455="zákl. přenesená",J1455,0)</f>
        <v>0</v>
      </c>
      <c r="BH1455" s="42">
        <f>IF(N1455="sníž. přenesená",J1455,0)</f>
        <v>0</v>
      </c>
      <c r="BI1455" s="42">
        <f>IF(N1455="nulová",J1455,0)</f>
        <v>0</v>
      </c>
      <c r="BJ1455" s="17" t="s">
        <v>8</v>
      </c>
      <c r="BK1455" s="42">
        <f>ROUND(I1455*H1455,0)</f>
        <v>0</v>
      </c>
      <c r="BL1455" s="17" t="s">
        <v>394</v>
      </c>
      <c r="BM1455" s="41" t="s">
        <v>2173</v>
      </c>
    </row>
    <row r="1456" spans="2:65" s="12" customFormat="1" x14ac:dyDescent="0.2">
      <c r="B1456" s="160"/>
      <c r="D1456" s="161" t="s">
        <v>327</v>
      </c>
      <c r="E1456" s="43" t="s">
        <v>1</v>
      </c>
      <c r="F1456" s="162" t="s">
        <v>198</v>
      </c>
      <c r="H1456" s="163">
        <v>18.899999999999999</v>
      </c>
      <c r="L1456" s="160"/>
      <c r="M1456" s="164"/>
      <c r="T1456" s="165"/>
      <c r="AT1456" s="43" t="s">
        <v>327</v>
      </c>
      <c r="AU1456" s="43" t="s">
        <v>86</v>
      </c>
      <c r="AV1456" s="12" t="s">
        <v>86</v>
      </c>
      <c r="AW1456" s="12" t="s">
        <v>33</v>
      </c>
      <c r="AX1456" s="12" t="s">
        <v>8</v>
      </c>
      <c r="AY1456" s="43" t="s">
        <v>304</v>
      </c>
    </row>
    <row r="1457" spans="2:65" s="1" customFormat="1" ht="24.2" customHeight="1" x14ac:dyDescent="0.2">
      <c r="B1457" s="24"/>
      <c r="C1457" s="150" t="s">
        <v>2174</v>
      </c>
      <c r="D1457" s="150" t="s">
        <v>306</v>
      </c>
      <c r="E1457" s="151" t="s">
        <v>2175</v>
      </c>
      <c r="F1457" s="152" t="s">
        <v>2176</v>
      </c>
      <c r="G1457" s="153" t="s">
        <v>325</v>
      </c>
      <c r="H1457" s="154">
        <v>5.2</v>
      </c>
      <c r="I1457" s="40"/>
      <c r="J1457" s="155">
        <f>ROUND(I1457*H1457,0)</f>
        <v>0</v>
      </c>
      <c r="K1457" s="152" t="s">
        <v>310</v>
      </c>
      <c r="L1457" s="24"/>
      <c r="M1457" s="156" t="s">
        <v>1</v>
      </c>
      <c r="N1457" s="157" t="s">
        <v>42</v>
      </c>
      <c r="P1457" s="158">
        <f>O1457*H1457</f>
        <v>0</v>
      </c>
      <c r="Q1457" s="158">
        <v>0</v>
      </c>
      <c r="R1457" s="158">
        <f>Q1457*H1457</f>
        <v>0</v>
      </c>
      <c r="S1457" s="158">
        <v>1.7250000000000001E-2</v>
      </c>
      <c r="T1457" s="159">
        <f>S1457*H1457</f>
        <v>8.9700000000000016E-2</v>
      </c>
      <c r="AR1457" s="41" t="s">
        <v>394</v>
      </c>
      <c r="AT1457" s="41" t="s">
        <v>306</v>
      </c>
      <c r="AU1457" s="41" t="s">
        <v>86</v>
      </c>
      <c r="AY1457" s="17" t="s">
        <v>304</v>
      </c>
      <c r="BE1457" s="42">
        <f>IF(N1457="základní",J1457,0)</f>
        <v>0</v>
      </c>
      <c r="BF1457" s="42">
        <f>IF(N1457="snížená",J1457,0)</f>
        <v>0</v>
      </c>
      <c r="BG1457" s="42">
        <f>IF(N1457="zákl. přenesená",J1457,0)</f>
        <v>0</v>
      </c>
      <c r="BH1457" s="42">
        <f>IF(N1457="sníž. přenesená",J1457,0)</f>
        <v>0</v>
      </c>
      <c r="BI1457" s="42">
        <f>IF(N1457="nulová",J1457,0)</f>
        <v>0</v>
      </c>
      <c r="BJ1457" s="17" t="s">
        <v>8</v>
      </c>
      <c r="BK1457" s="42">
        <f>ROUND(I1457*H1457,0)</f>
        <v>0</v>
      </c>
      <c r="BL1457" s="17" t="s">
        <v>394</v>
      </c>
      <c r="BM1457" s="41" t="s">
        <v>2177</v>
      </c>
    </row>
    <row r="1458" spans="2:65" s="12" customFormat="1" x14ac:dyDescent="0.2">
      <c r="B1458" s="160"/>
      <c r="D1458" s="161" t="s">
        <v>327</v>
      </c>
      <c r="E1458" s="43" t="s">
        <v>1</v>
      </c>
      <c r="F1458" s="162" t="s">
        <v>2169</v>
      </c>
      <c r="H1458" s="163">
        <v>5.2</v>
      </c>
      <c r="L1458" s="160"/>
      <c r="M1458" s="164"/>
      <c r="T1458" s="165"/>
      <c r="AT1458" s="43" t="s">
        <v>327</v>
      </c>
      <c r="AU1458" s="43" t="s">
        <v>86</v>
      </c>
      <c r="AV1458" s="12" t="s">
        <v>86</v>
      </c>
      <c r="AW1458" s="12" t="s">
        <v>33</v>
      </c>
      <c r="AX1458" s="12" t="s">
        <v>8</v>
      </c>
      <c r="AY1458" s="43" t="s">
        <v>304</v>
      </c>
    </row>
    <row r="1459" spans="2:65" s="1" customFormat="1" ht="24.2" customHeight="1" x14ac:dyDescent="0.2">
      <c r="B1459" s="24"/>
      <c r="C1459" s="150" t="s">
        <v>2178</v>
      </c>
      <c r="D1459" s="150" t="s">
        <v>306</v>
      </c>
      <c r="E1459" s="151" t="s">
        <v>2179</v>
      </c>
      <c r="F1459" s="152" t="s">
        <v>2180</v>
      </c>
      <c r="G1459" s="153" t="s">
        <v>309</v>
      </c>
      <c r="H1459" s="154">
        <v>2</v>
      </c>
      <c r="I1459" s="40"/>
      <c r="J1459" s="155">
        <f>ROUND(I1459*H1459,0)</f>
        <v>0</v>
      </c>
      <c r="K1459" s="152" t="s">
        <v>310</v>
      </c>
      <c r="L1459" s="24"/>
      <c r="M1459" s="156" t="s">
        <v>1</v>
      </c>
      <c r="N1459" s="157" t="s">
        <v>42</v>
      </c>
      <c r="P1459" s="158">
        <f>O1459*H1459</f>
        <v>0</v>
      </c>
      <c r="Q1459" s="158">
        <v>3.1999999999999999E-5</v>
      </c>
      <c r="R1459" s="158">
        <f>Q1459*H1459</f>
        <v>6.3999999999999997E-5</v>
      </c>
      <c r="S1459" s="158">
        <v>0</v>
      </c>
      <c r="T1459" s="159">
        <f>S1459*H1459</f>
        <v>0</v>
      </c>
      <c r="AR1459" s="41" t="s">
        <v>394</v>
      </c>
      <c r="AT1459" s="41" t="s">
        <v>306</v>
      </c>
      <c r="AU1459" s="41" t="s">
        <v>86</v>
      </c>
      <c r="AY1459" s="17" t="s">
        <v>304</v>
      </c>
      <c r="BE1459" s="42">
        <f>IF(N1459="základní",J1459,0)</f>
        <v>0</v>
      </c>
      <c r="BF1459" s="42">
        <f>IF(N1459="snížená",J1459,0)</f>
        <v>0</v>
      </c>
      <c r="BG1459" s="42">
        <f>IF(N1459="zákl. přenesená",J1459,0)</f>
        <v>0</v>
      </c>
      <c r="BH1459" s="42">
        <f>IF(N1459="sníž. přenesená",J1459,0)</f>
        <v>0</v>
      </c>
      <c r="BI1459" s="42">
        <f>IF(N1459="nulová",J1459,0)</f>
        <v>0</v>
      </c>
      <c r="BJ1459" s="17" t="s">
        <v>8</v>
      </c>
      <c r="BK1459" s="42">
        <f>ROUND(I1459*H1459,0)</f>
        <v>0</v>
      </c>
      <c r="BL1459" s="17" t="s">
        <v>394</v>
      </c>
      <c r="BM1459" s="41" t="s">
        <v>2181</v>
      </c>
    </row>
    <row r="1460" spans="2:65" s="12" customFormat="1" x14ac:dyDescent="0.2">
      <c r="B1460" s="160"/>
      <c r="D1460" s="161" t="s">
        <v>327</v>
      </c>
      <c r="E1460" s="43" t="s">
        <v>1</v>
      </c>
      <c r="F1460" s="162" t="s">
        <v>2182</v>
      </c>
      <c r="H1460" s="163">
        <v>2</v>
      </c>
      <c r="L1460" s="160"/>
      <c r="M1460" s="164"/>
      <c r="T1460" s="165"/>
      <c r="AT1460" s="43" t="s">
        <v>327</v>
      </c>
      <c r="AU1460" s="43" t="s">
        <v>86</v>
      </c>
      <c r="AV1460" s="12" t="s">
        <v>86</v>
      </c>
      <c r="AW1460" s="12" t="s">
        <v>33</v>
      </c>
      <c r="AX1460" s="12" t="s">
        <v>8</v>
      </c>
      <c r="AY1460" s="43" t="s">
        <v>304</v>
      </c>
    </row>
    <row r="1461" spans="2:65" s="1" customFormat="1" ht="24.2" customHeight="1" x14ac:dyDescent="0.2">
      <c r="B1461" s="24"/>
      <c r="C1461" s="176" t="s">
        <v>2183</v>
      </c>
      <c r="D1461" s="176" t="s">
        <v>431</v>
      </c>
      <c r="E1461" s="177" t="s">
        <v>2184</v>
      </c>
      <c r="F1461" s="178" t="s">
        <v>2185</v>
      </c>
      <c r="G1461" s="179" t="s">
        <v>309</v>
      </c>
      <c r="H1461" s="180">
        <v>2</v>
      </c>
      <c r="I1461" s="46"/>
      <c r="J1461" s="181">
        <f>ROUND(I1461*H1461,0)</f>
        <v>0</v>
      </c>
      <c r="K1461" s="178" t="s">
        <v>310</v>
      </c>
      <c r="L1461" s="182"/>
      <c r="M1461" s="183" t="s">
        <v>1</v>
      </c>
      <c r="N1461" s="184" t="s">
        <v>42</v>
      </c>
      <c r="P1461" s="158">
        <f>O1461*H1461</f>
        <v>0</v>
      </c>
      <c r="Q1461" s="158">
        <v>8.2000000000000007E-3</v>
      </c>
      <c r="R1461" s="158">
        <f>Q1461*H1461</f>
        <v>1.6400000000000001E-2</v>
      </c>
      <c r="S1461" s="158">
        <v>0</v>
      </c>
      <c r="T1461" s="159">
        <f>S1461*H1461</f>
        <v>0</v>
      </c>
      <c r="AR1461" s="41" t="s">
        <v>476</v>
      </c>
      <c r="AT1461" s="41" t="s">
        <v>431</v>
      </c>
      <c r="AU1461" s="41" t="s">
        <v>86</v>
      </c>
      <c r="AY1461" s="17" t="s">
        <v>304</v>
      </c>
      <c r="BE1461" s="42">
        <f>IF(N1461="základní",J1461,0)</f>
        <v>0</v>
      </c>
      <c r="BF1461" s="42">
        <f>IF(N1461="snížená",J1461,0)</f>
        <v>0</v>
      </c>
      <c r="BG1461" s="42">
        <f>IF(N1461="zákl. přenesená",J1461,0)</f>
        <v>0</v>
      </c>
      <c r="BH1461" s="42">
        <f>IF(N1461="sníž. přenesená",J1461,0)</f>
        <v>0</v>
      </c>
      <c r="BI1461" s="42">
        <f>IF(N1461="nulová",J1461,0)</f>
        <v>0</v>
      </c>
      <c r="BJ1461" s="17" t="s">
        <v>8</v>
      </c>
      <c r="BK1461" s="42">
        <f>ROUND(I1461*H1461,0)</f>
        <v>0</v>
      </c>
      <c r="BL1461" s="17" t="s">
        <v>394</v>
      </c>
      <c r="BM1461" s="41" t="s">
        <v>2186</v>
      </c>
    </row>
    <row r="1462" spans="2:65" s="1" customFormat="1" ht="37.9" customHeight="1" x14ac:dyDescent="0.2">
      <c r="B1462" s="24"/>
      <c r="C1462" s="150" t="s">
        <v>115</v>
      </c>
      <c r="D1462" s="150" t="s">
        <v>306</v>
      </c>
      <c r="E1462" s="151" t="s">
        <v>2187</v>
      </c>
      <c r="F1462" s="152" t="s">
        <v>2188</v>
      </c>
      <c r="G1462" s="153" t="s">
        <v>416</v>
      </c>
      <c r="H1462" s="154">
        <v>0.78800000000000003</v>
      </c>
      <c r="I1462" s="40"/>
      <c r="J1462" s="155">
        <f>ROUND(I1462*H1462,0)</f>
        <v>0</v>
      </c>
      <c r="K1462" s="152" t="s">
        <v>310</v>
      </c>
      <c r="L1462" s="24"/>
      <c r="M1462" s="156" t="s">
        <v>1</v>
      </c>
      <c r="N1462" s="157" t="s">
        <v>42</v>
      </c>
      <c r="P1462" s="158">
        <f>O1462*H1462</f>
        <v>0</v>
      </c>
      <c r="Q1462" s="158">
        <v>0</v>
      </c>
      <c r="R1462" s="158">
        <f>Q1462*H1462</f>
        <v>0</v>
      </c>
      <c r="S1462" s="158">
        <v>0</v>
      </c>
      <c r="T1462" s="159">
        <f>S1462*H1462</f>
        <v>0</v>
      </c>
      <c r="AR1462" s="41" t="s">
        <v>394</v>
      </c>
      <c r="AT1462" s="41" t="s">
        <v>306</v>
      </c>
      <c r="AU1462" s="41" t="s">
        <v>86</v>
      </c>
      <c r="AY1462" s="17" t="s">
        <v>304</v>
      </c>
      <c r="BE1462" s="42">
        <f>IF(N1462="základní",J1462,0)</f>
        <v>0</v>
      </c>
      <c r="BF1462" s="42">
        <f>IF(N1462="snížená",J1462,0)</f>
        <v>0</v>
      </c>
      <c r="BG1462" s="42">
        <f>IF(N1462="zákl. přenesená",J1462,0)</f>
        <v>0</v>
      </c>
      <c r="BH1462" s="42">
        <f>IF(N1462="sníž. přenesená",J1462,0)</f>
        <v>0</v>
      </c>
      <c r="BI1462" s="42">
        <f>IF(N1462="nulová",J1462,0)</f>
        <v>0</v>
      </c>
      <c r="BJ1462" s="17" t="s">
        <v>8</v>
      </c>
      <c r="BK1462" s="42">
        <f>ROUND(I1462*H1462,0)</f>
        <v>0</v>
      </c>
      <c r="BL1462" s="17" t="s">
        <v>394</v>
      </c>
      <c r="BM1462" s="41" t="s">
        <v>2189</v>
      </c>
    </row>
    <row r="1463" spans="2:65" s="11" customFormat="1" ht="22.9" customHeight="1" x14ac:dyDescent="0.2">
      <c r="B1463" s="142"/>
      <c r="D1463" s="37" t="s">
        <v>76</v>
      </c>
      <c r="E1463" s="148" t="s">
        <v>2190</v>
      </c>
      <c r="F1463" s="148" t="s">
        <v>2191</v>
      </c>
      <c r="J1463" s="149">
        <f>BK1463</f>
        <v>0</v>
      </c>
      <c r="L1463" s="142"/>
      <c r="M1463" s="145"/>
      <c r="P1463" s="146">
        <f>SUM(P1464:P1484)</f>
        <v>0</v>
      </c>
      <c r="R1463" s="146">
        <f>SUM(R1464:R1484)</f>
        <v>0.19134920999999999</v>
      </c>
      <c r="T1463" s="147">
        <f>SUM(T1464:T1484)</f>
        <v>0</v>
      </c>
      <c r="AR1463" s="37" t="s">
        <v>86</v>
      </c>
      <c r="AT1463" s="38" t="s">
        <v>76</v>
      </c>
      <c r="AU1463" s="38" t="s">
        <v>8</v>
      </c>
      <c r="AY1463" s="37" t="s">
        <v>304</v>
      </c>
      <c r="BK1463" s="39">
        <f>SUM(BK1464:BK1484)</f>
        <v>0</v>
      </c>
    </row>
    <row r="1464" spans="2:65" s="1" customFormat="1" ht="24.2" customHeight="1" x14ac:dyDescent="0.2">
      <c r="B1464" s="24"/>
      <c r="C1464" s="150" t="s">
        <v>2192</v>
      </c>
      <c r="D1464" s="150" t="s">
        <v>306</v>
      </c>
      <c r="E1464" s="151" t="s">
        <v>2193</v>
      </c>
      <c r="F1464" s="152" t="s">
        <v>2194</v>
      </c>
      <c r="G1464" s="153" t="s">
        <v>325</v>
      </c>
      <c r="H1464" s="154">
        <v>20</v>
      </c>
      <c r="I1464" s="40"/>
      <c r="J1464" s="155">
        <f>ROUND(I1464*H1464,0)</f>
        <v>0</v>
      </c>
      <c r="K1464" s="152" t="s">
        <v>310</v>
      </c>
      <c r="L1464" s="24"/>
      <c r="M1464" s="156" t="s">
        <v>1</v>
      </c>
      <c r="N1464" s="157" t="s">
        <v>42</v>
      </c>
      <c r="P1464" s="158">
        <f>O1464*H1464</f>
        <v>0</v>
      </c>
      <c r="Q1464" s="158">
        <v>2.6304000000000002E-3</v>
      </c>
      <c r="R1464" s="158">
        <f>Q1464*H1464</f>
        <v>5.2608000000000002E-2</v>
      </c>
      <c r="S1464" s="158">
        <v>0</v>
      </c>
      <c r="T1464" s="159">
        <f>S1464*H1464</f>
        <v>0</v>
      </c>
      <c r="AR1464" s="41" t="s">
        <v>394</v>
      </c>
      <c r="AT1464" s="41" t="s">
        <v>306</v>
      </c>
      <c r="AU1464" s="41" t="s">
        <v>86</v>
      </c>
      <c r="AY1464" s="17" t="s">
        <v>304</v>
      </c>
      <c r="BE1464" s="42">
        <f>IF(N1464="základní",J1464,0)</f>
        <v>0</v>
      </c>
      <c r="BF1464" s="42">
        <f>IF(N1464="snížená",J1464,0)</f>
        <v>0</v>
      </c>
      <c r="BG1464" s="42">
        <f>IF(N1464="zákl. přenesená",J1464,0)</f>
        <v>0</v>
      </c>
      <c r="BH1464" s="42">
        <f>IF(N1464="sníž. přenesená",J1464,0)</f>
        <v>0</v>
      </c>
      <c r="BI1464" s="42">
        <f>IF(N1464="nulová",J1464,0)</f>
        <v>0</v>
      </c>
      <c r="BJ1464" s="17" t="s">
        <v>8</v>
      </c>
      <c r="BK1464" s="42">
        <f>ROUND(I1464*H1464,0)</f>
        <v>0</v>
      </c>
      <c r="BL1464" s="17" t="s">
        <v>394</v>
      </c>
      <c r="BM1464" s="41" t="s">
        <v>2195</v>
      </c>
    </row>
    <row r="1465" spans="2:65" s="12" customFormat="1" x14ac:dyDescent="0.2">
      <c r="B1465" s="160"/>
      <c r="D1465" s="161" t="s">
        <v>327</v>
      </c>
      <c r="E1465" s="43" t="s">
        <v>1</v>
      </c>
      <c r="F1465" s="162" t="s">
        <v>2196</v>
      </c>
      <c r="H1465" s="163">
        <v>12</v>
      </c>
      <c r="L1465" s="160"/>
      <c r="M1465" s="164"/>
      <c r="T1465" s="165"/>
      <c r="AT1465" s="43" t="s">
        <v>327</v>
      </c>
      <c r="AU1465" s="43" t="s">
        <v>86</v>
      </c>
      <c r="AV1465" s="12" t="s">
        <v>86</v>
      </c>
      <c r="AW1465" s="12" t="s">
        <v>33</v>
      </c>
      <c r="AX1465" s="12" t="s">
        <v>77</v>
      </c>
      <c r="AY1465" s="43" t="s">
        <v>304</v>
      </c>
    </row>
    <row r="1466" spans="2:65" s="12" customFormat="1" x14ac:dyDescent="0.2">
      <c r="B1466" s="160"/>
      <c r="D1466" s="161" t="s">
        <v>327</v>
      </c>
      <c r="E1466" s="43" t="s">
        <v>1</v>
      </c>
      <c r="F1466" s="162" t="s">
        <v>2197</v>
      </c>
      <c r="H1466" s="163">
        <v>8</v>
      </c>
      <c r="L1466" s="160"/>
      <c r="M1466" s="164"/>
      <c r="T1466" s="165"/>
      <c r="AT1466" s="43" t="s">
        <v>327</v>
      </c>
      <c r="AU1466" s="43" t="s">
        <v>86</v>
      </c>
      <c r="AV1466" s="12" t="s">
        <v>86</v>
      </c>
      <c r="AW1466" s="12" t="s">
        <v>33</v>
      </c>
      <c r="AX1466" s="12" t="s">
        <v>77</v>
      </c>
      <c r="AY1466" s="43" t="s">
        <v>304</v>
      </c>
    </row>
    <row r="1467" spans="2:65" s="13" customFormat="1" x14ac:dyDescent="0.2">
      <c r="B1467" s="166"/>
      <c r="D1467" s="161" t="s">
        <v>327</v>
      </c>
      <c r="E1467" s="44" t="s">
        <v>234</v>
      </c>
      <c r="F1467" s="167" t="s">
        <v>335</v>
      </c>
      <c r="H1467" s="168">
        <v>20</v>
      </c>
      <c r="L1467" s="166"/>
      <c r="M1467" s="169"/>
      <c r="T1467" s="170"/>
      <c r="AT1467" s="44" t="s">
        <v>327</v>
      </c>
      <c r="AU1467" s="44" t="s">
        <v>86</v>
      </c>
      <c r="AV1467" s="13" t="s">
        <v>315</v>
      </c>
      <c r="AW1467" s="13" t="s">
        <v>33</v>
      </c>
      <c r="AX1467" s="13" t="s">
        <v>8</v>
      </c>
      <c r="AY1467" s="44" t="s">
        <v>304</v>
      </c>
    </row>
    <row r="1468" spans="2:65" s="1" customFormat="1" ht="24.2" customHeight="1" x14ac:dyDescent="0.2">
      <c r="B1468" s="24"/>
      <c r="C1468" s="150" t="s">
        <v>2198</v>
      </c>
      <c r="D1468" s="150" t="s">
        <v>306</v>
      </c>
      <c r="E1468" s="151" t="s">
        <v>2199</v>
      </c>
      <c r="F1468" s="152" t="s">
        <v>2200</v>
      </c>
      <c r="G1468" s="153" t="s">
        <v>325</v>
      </c>
      <c r="H1468" s="154">
        <v>3.6</v>
      </c>
      <c r="I1468" s="40"/>
      <c r="J1468" s="155">
        <f>ROUND(I1468*H1468,0)</f>
        <v>0</v>
      </c>
      <c r="K1468" s="152" t="s">
        <v>310</v>
      </c>
      <c r="L1468" s="24"/>
      <c r="M1468" s="156" t="s">
        <v>1</v>
      </c>
      <c r="N1468" s="157" t="s">
        <v>42</v>
      </c>
      <c r="P1468" s="158">
        <f>O1468*H1468</f>
        <v>0</v>
      </c>
      <c r="Q1468" s="158">
        <v>2.6107999999999999E-3</v>
      </c>
      <c r="R1468" s="158">
        <f>Q1468*H1468</f>
        <v>9.3988800000000001E-3</v>
      </c>
      <c r="S1468" s="158">
        <v>0</v>
      </c>
      <c r="T1468" s="159">
        <f>S1468*H1468</f>
        <v>0</v>
      </c>
      <c r="AR1468" s="41" t="s">
        <v>394</v>
      </c>
      <c r="AT1468" s="41" t="s">
        <v>306</v>
      </c>
      <c r="AU1468" s="41" t="s">
        <v>86</v>
      </c>
      <c r="AY1468" s="17" t="s">
        <v>304</v>
      </c>
      <c r="BE1468" s="42">
        <f>IF(N1468="základní",J1468,0)</f>
        <v>0</v>
      </c>
      <c r="BF1468" s="42">
        <f>IF(N1468="snížená",J1468,0)</f>
        <v>0</v>
      </c>
      <c r="BG1468" s="42">
        <f>IF(N1468="zákl. přenesená",J1468,0)</f>
        <v>0</v>
      </c>
      <c r="BH1468" s="42">
        <f>IF(N1468="sníž. přenesená",J1468,0)</f>
        <v>0</v>
      </c>
      <c r="BI1468" s="42">
        <f>IF(N1468="nulová",J1468,0)</f>
        <v>0</v>
      </c>
      <c r="BJ1468" s="17" t="s">
        <v>8</v>
      </c>
      <c r="BK1468" s="42">
        <f>ROUND(I1468*H1468,0)</f>
        <v>0</v>
      </c>
      <c r="BL1468" s="17" t="s">
        <v>394</v>
      </c>
      <c r="BM1468" s="41" t="s">
        <v>2201</v>
      </c>
    </row>
    <row r="1469" spans="2:65" s="12" customFormat="1" x14ac:dyDescent="0.2">
      <c r="B1469" s="160"/>
      <c r="D1469" s="161" t="s">
        <v>327</v>
      </c>
      <c r="E1469" s="43" t="s">
        <v>1</v>
      </c>
      <c r="F1469" s="162" t="s">
        <v>2072</v>
      </c>
      <c r="H1469" s="163">
        <v>3.6</v>
      </c>
      <c r="L1469" s="160"/>
      <c r="M1469" s="164"/>
      <c r="T1469" s="165"/>
      <c r="AT1469" s="43" t="s">
        <v>327</v>
      </c>
      <c r="AU1469" s="43" t="s">
        <v>86</v>
      </c>
      <c r="AV1469" s="12" t="s">
        <v>86</v>
      </c>
      <c r="AW1469" s="12" t="s">
        <v>33</v>
      </c>
      <c r="AX1469" s="12" t="s">
        <v>77</v>
      </c>
      <c r="AY1469" s="43" t="s">
        <v>304</v>
      </c>
    </row>
    <row r="1470" spans="2:65" s="13" customFormat="1" x14ac:dyDescent="0.2">
      <c r="B1470" s="166"/>
      <c r="D1470" s="161" t="s">
        <v>327</v>
      </c>
      <c r="E1470" s="44" t="s">
        <v>237</v>
      </c>
      <c r="F1470" s="167" t="s">
        <v>335</v>
      </c>
      <c r="H1470" s="168">
        <v>3.6</v>
      </c>
      <c r="L1470" s="166"/>
      <c r="M1470" s="169"/>
      <c r="T1470" s="170"/>
      <c r="AT1470" s="44" t="s">
        <v>327</v>
      </c>
      <c r="AU1470" s="44" t="s">
        <v>86</v>
      </c>
      <c r="AV1470" s="13" t="s">
        <v>315</v>
      </c>
      <c r="AW1470" s="13" t="s">
        <v>33</v>
      </c>
      <c r="AX1470" s="13" t="s">
        <v>8</v>
      </c>
      <c r="AY1470" s="44" t="s">
        <v>304</v>
      </c>
    </row>
    <row r="1471" spans="2:65" s="1" customFormat="1" ht="24.2" customHeight="1" x14ac:dyDescent="0.2">
      <c r="B1471" s="24"/>
      <c r="C1471" s="150" t="s">
        <v>2202</v>
      </c>
      <c r="D1471" s="150" t="s">
        <v>306</v>
      </c>
      <c r="E1471" s="151" t="s">
        <v>2203</v>
      </c>
      <c r="F1471" s="152" t="s">
        <v>2204</v>
      </c>
      <c r="G1471" s="153" t="s">
        <v>346</v>
      </c>
      <c r="H1471" s="154">
        <v>12</v>
      </c>
      <c r="I1471" s="40"/>
      <c r="J1471" s="155">
        <f>ROUND(I1471*H1471,0)</f>
        <v>0</v>
      </c>
      <c r="K1471" s="152" t="s">
        <v>310</v>
      </c>
      <c r="L1471" s="24"/>
      <c r="M1471" s="156" t="s">
        <v>1</v>
      </c>
      <c r="N1471" s="157" t="s">
        <v>42</v>
      </c>
      <c r="P1471" s="158">
        <f>O1471*H1471</f>
        <v>0</v>
      </c>
      <c r="Q1471" s="158">
        <v>7.4005000000000002E-4</v>
      </c>
      <c r="R1471" s="158">
        <f>Q1471*H1471</f>
        <v>8.8806000000000006E-3</v>
      </c>
      <c r="S1471" s="158">
        <v>0</v>
      </c>
      <c r="T1471" s="159">
        <f>S1471*H1471</f>
        <v>0</v>
      </c>
      <c r="AR1471" s="41" t="s">
        <v>394</v>
      </c>
      <c r="AT1471" s="41" t="s">
        <v>306</v>
      </c>
      <c r="AU1471" s="41" t="s">
        <v>86</v>
      </c>
      <c r="AY1471" s="17" t="s">
        <v>304</v>
      </c>
      <c r="BE1471" s="42">
        <f>IF(N1471="základní",J1471,0)</f>
        <v>0</v>
      </c>
      <c r="BF1471" s="42">
        <f>IF(N1471="snížená",J1471,0)</f>
        <v>0</v>
      </c>
      <c r="BG1471" s="42">
        <f>IF(N1471="zákl. přenesená",J1471,0)</f>
        <v>0</v>
      </c>
      <c r="BH1471" s="42">
        <f>IF(N1471="sníž. přenesená",J1471,0)</f>
        <v>0</v>
      </c>
      <c r="BI1471" s="42">
        <f>IF(N1471="nulová",J1471,0)</f>
        <v>0</v>
      </c>
      <c r="BJ1471" s="17" t="s">
        <v>8</v>
      </c>
      <c r="BK1471" s="42">
        <f>ROUND(I1471*H1471,0)</f>
        <v>0</v>
      </c>
      <c r="BL1471" s="17" t="s">
        <v>394</v>
      </c>
      <c r="BM1471" s="41" t="s">
        <v>2205</v>
      </c>
    </row>
    <row r="1472" spans="2:65" s="12" customFormat="1" x14ac:dyDescent="0.2">
      <c r="B1472" s="160"/>
      <c r="D1472" s="161" t="s">
        <v>327</v>
      </c>
      <c r="E1472" s="43" t="s">
        <v>1</v>
      </c>
      <c r="F1472" s="162" t="s">
        <v>2206</v>
      </c>
      <c r="H1472" s="163">
        <v>12</v>
      </c>
      <c r="L1472" s="160"/>
      <c r="M1472" s="164"/>
      <c r="T1472" s="165"/>
      <c r="AT1472" s="43" t="s">
        <v>327</v>
      </c>
      <c r="AU1472" s="43" t="s">
        <v>86</v>
      </c>
      <c r="AV1472" s="12" t="s">
        <v>86</v>
      </c>
      <c r="AW1472" s="12" t="s">
        <v>33</v>
      </c>
      <c r="AX1472" s="12" t="s">
        <v>8</v>
      </c>
      <c r="AY1472" s="43" t="s">
        <v>304</v>
      </c>
    </row>
    <row r="1473" spans="2:65" s="1" customFormat="1" ht="24.2" customHeight="1" x14ac:dyDescent="0.2">
      <c r="B1473" s="24"/>
      <c r="C1473" s="150" t="s">
        <v>2207</v>
      </c>
      <c r="D1473" s="150" t="s">
        <v>306</v>
      </c>
      <c r="E1473" s="151" t="s">
        <v>2208</v>
      </c>
      <c r="F1473" s="152" t="s">
        <v>2209</v>
      </c>
      <c r="G1473" s="153" t="s">
        <v>346</v>
      </c>
      <c r="H1473" s="154">
        <v>30</v>
      </c>
      <c r="I1473" s="40"/>
      <c r="J1473" s="155">
        <f>ROUND(I1473*H1473,0)</f>
        <v>0</v>
      </c>
      <c r="K1473" s="152" t="s">
        <v>310</v>
      </c>
      <c r="L1473" s="24"/>
      <c r="M1473" s="156" t="s">
        <v>1</v>
      </c>
      <c r="N1473" s="157" t="s">
        <v>42</v>
      </c>
      <c r="P1473" s="158">
        <f>O1473*H1473</f>
        <v>0</v>
      </c>
      <c r="Q1473" s="158">
        <v>1.7092159999999999E-3</v>
      </c>
      <c r="R1473" s="158">
        <f>Q1473*H1473</f>
        <v>5.1276479999999999E-2</v>
      </c>
      <c r="S1473" s="158">
        <v>0</v>
      </c>
      <c r="T1473" s="159">
        <f>S1473*H1473</f>
        <v>0</v>
      </c>
      <c r="AR1473" s="41" t="s">
        <v>394</v>
      </c>
      <c r="AT1473" s="41" t="s">
        <v>306</v>
      </c>
      <c r="AU1473" s="41" t="s">
        <v>86</v>
      </c>
      <c r="AY1473" s="17" t="s">
        <v>304</v>
      </c>
      <c r="BE1473" s="42">
        <f>IF(N1473="základní",J1473,0)</f>
        <v>0</v>
      </c>
      <c r="BF1473" s="42">
        <f>IF(N1473="snížená",J1473,0)</f>
        <v>0</v>
      </c>
      <c r="BG1473" s="42">
        <f>IF(N1473="zákl. přenesená",J1473,0)</f>
        <v>0</v>
      </c>
      <c r="BH1473" s="42">
        <f>IF(N1473="sníž. přenesená",J1473,0)</f>
        <v>0</v>
      </c>
      <c r="BI1473" s="42">
        <f>IF(N1473="nulová",J1473,0)</f>
        <v>0</v>
      </c>
      <c r="BJ1473" s="17" t="s">
        <v>8</v>
      </c>
      <c r="BK1473" s="42">
        <f>ROUND(I1473*H1473,0)</f>
        <v>0</v>
      </c>
      <c r="BL1473" s="17" t="s">
        <v>394</v>
      </c>
      <c r="BM1473" s="41" t="s">
        <v>2210</v>
      </c>
    </row>
    <row r="1474" spans="2:65" s="12" customFormat="1" x14ac:dyDescent="0.2">
      <c r="B1474" s="160"/>
      <c r="D1474" s="161" t="s">
        <v>327</v>
      </c>
      <c r="E1474" s="43" t="s">
        <v>1</v>
      </c>
      <c r="F1474" s="162" t="s">
        <v>2211</v>
      </c>
      <c r="H1474" s="163">
        <v>30</v>
      </c>
      <c r="L1474" s="160"/>
      <c r="M1474" s="164"/>
      <c r="T1474" s="165"/>
      <c r="AT1474" s="43" t="s">
        <v>327</v>
      </c>
      <c r="AU1474" s="43" t="s">
        <v>86</v>
      </c>
      <c r="AV1474" s="12" t="s">
        <v>86</v>
      </c>
      <c r="AW1474" s="12" t="s">
        <v>33</v>
      </c>
      <c r="AX1474" s="12" t="s">
        <v>8</v>
      </c>
      <c r="AY1474" s="43" t="s">
        <v>304</v>
      </c>
    </row>
    <row r="1475" spans="2:65" s="1" customFormat="1" ht="21.75" customHeight="1" x14ac:dyDescent="0.2">
      <c r="B1475" s="24"/>
      <c r="C1475" s="150" t="s">
        <v>2212</v>
      </c>
      <c r="D1475" s="150" t="s">
        <v>306</v>
      </c>
      <c r="E1475" s="151" t="s">
        <v>2213</v>
      </c>
      <c r="F1475" s="152" t="s">
        <v>2214</v>
      </c>
      <c r="G1475" s="153" t="s">
        <v>346</v>
      </c>
      <c r="H1475" s="154">
        <v>15</v>
      </c>
      <c r="I1475" s="40"/>
      <c r="J1475" s="155">
        <f>ROUND(I1475*H1475,0)</f>
        <v>0</v>
      </c>
      <c r="K1475" s="152" t="s">
        <v>310</v>
      </c>
      <c r="L1475" s="24"/>
      <c r="M1475" s="156" t="s">
        <v>1</v>
      </c>
      <c r="N1475" s="157" t="s">
        <v>42</v>
      </c>
      <c r="P1475" s="158">
        <f>O1475*H1475</f>
        <v>0</v>
      </c>
      <c r="Q1475" s="158">
        <v>9.0835000000000004E-4</v>
      </c>
      <c r="R1475" s="158">
        <f>Q1475*H1475</f>
        <v>1.362525E-2</v>
      </c>
      <c r="S1475" s="158">
        <v>0</v>
      </c>
      <c r="T1475" s="159">
        <f>S1475*H1475</f>
        <v>0</v>
      </c>
      <c r="AR1475" s="41" t="s">
        <v>394</v>
      </c>
      <c r="AT1475" s="41" t="s">
        <v>306</v>
      </c>
      <c r="AU1475" s="41" t="s">
        <v>86</v>
      </c>
      <c r="AY1475" s="17" t="s">
        <v>304</v>
      </c>
      <c r="BE1475" s="42">
        <f>IF(N1475="základní",J1475,0)</f>
        <v>0</v>
      </c>
      <c r="BF1475" s="42">
        <f>IF(N1475="snížená",J1475,0)</f>
        <v>0</v>
      </c>
      <c r="BG1475" s="42">
        <f>IF(N1475="zákl. přenesená",J1475,0)</f>
        <v>0</v>
      </c>
      <c r="BH1475" s="42">
        <f>IF(N1475="sníž. přenesená",J1475,0)</f>
        <v>0</v>
      </c>
      <c r="BI1475" s="42">
        <f>IF(N1475="nulová",J1475,0)</f>
        <v>0</v>
      </c>
      <c r="BJ1475" s="17" t="s">
        <v>8</v>
      </c>
      <c r="BK1475" s="42">
        <f>ROUND(I1475*H1475,0)</f>
        <v>0</v>
      </c>
      <c r="BL1475" s="17" t="s">
        <v>394</v>
      </c>
      <c r="BM1475" s="41" t="s">
        <v>2215</v>
      </c>
    </row>
    <row r="1476" spans="2:65" s="12" customFormat="1" x14ac:dyDescent="0.2">
      <c r="B1476" s="160"/>
      <c r="D1476" s="161" t="s">
        <v>327</v>
      </c>
      <c r="E1476" s="43" t="s">
        <v>1</v>
      </c>
      <c r="F1476" s="162" t="s">
        <v>2216</v>
      </c>
      <c r="H1476" s="163">
        <v>10</v>
      </c>
      <c r="L1476" s="160"/>
      <c r="M1476" s="164"/>
      <c r="T1476" s="165"/>
      <c r="AT1476" s="43" t="s">
        <v>327</v>
      </c>
      <c r="AU1476" s="43" t="s">
        <v>86</v>
      </c>
      <c r="AV1476" s="12" t="s">
        <v>86</v>
      </c>
      <c r="AW1476" s="12" t="s">
        <v>33</v>
      </c>
      <c r="AX1476" s="12" t="s">
        <v>77</v>
      </c>
      <c r="AY1476" s="43" t="s">
        <v>304</v>
      </c>
    </row>
    <row r="1477" spans="2:65" s="12" customFormat="1" x14ac:dyDescent="0.2">
      <c r="B1477" s="160"/>
      <c r="D1477" s="161" t="s">
        <v>327</v>
      </c>
      <c r="E1477" s="43" t="s">
        <v>1</v>
      </c>
      <c r="F1477" s="162" t="s">
        <v>2217</v>
      </c>
      <c r="H1477" s="163">
        <v>5</v>
      </c>
      <c r="L1477" s="160"/>
      <c r="M1477" s="164"/>
      <c r="T1477" s="165"/>
      <c r="AT1477" s="43" t="s">
        <v>327</v>
      </c>
      <c r="AU1477" s="43" t="s">
        <v>86</v>
      </c>
      <c r="AV1477" s="12" t="s">
        <v>86</v>
      </c>
      <c r="AW1477" s="12" t="s">
        <v>33</v>
      </c>
      <c r="AX1477" s="12" t="s">
        <v>77</v>
      </c>
      <c r="AY1477" s="43" t="s">
        <v>304</v>
      </c>
    </row>
    <row r="1478" spans="2:65" s="13" customFormat="1" x14ac:dyDescent="0.2">
      <c r="B1478" s="166"/>
      <c r="D1478" s="161" t="s">
        <v>327</v>
      </c>
      <c r="E1478" s="44" t="s">
        <v>1</v>
      </c>
      <c r="F1478" s="167" t="s">
        <v>335</v>
      </c>
      <c r="H1478" s="168">
        <v>15</v>
      </c>
      <c r="L1478" s="166"/>
      <c r="M1478" s="169"/>
      <c r="T1478" s="170"/>
      <c r="AT1478" s="44" t="s">
        <v>327</v>
      </c>
      <c r="AU1478" s="44" t="s">
        <v>86</v>
      </c>
      <c r="AV1478" s="13" t="s">
        <v>315</v>
      </c>
      <c r="AW1478" s="13" t="s">
        <v>33</v>
      </c>
      <c r="AX1478" s="13" t="s">
        <v>8</v>
      </c>
      <c r="AY1478" s="44" t="s">
        <v>304</v>
      </c>
    </row>
    <row r="1479" spans="2:65" s="1" customFormat="1" ht="24.2" customHeight="1" x14ac:dyDescent="0.2">
      <c r="B1479" s="24"/>
      <c r="C1479" s="150" t="s">
        <v>2218</v>
      </c>
      <c r="D1479" s="150" t="s">
        <v>306</v>
      </c>
      <c r="E1479" s="151" t="s">
        <v>2219</v>
      </c>
      <c r="F1479" s="152" t="s">
        <v>2220</v>
      </c>
      <c r="G1479" s="153" t="s">
        <v>309</v>
      </c>
      <c r="H1479" s="154">
        <v>3</v>
      </c>
      <c r="I1479" s="40"/>
      <c r="J1479" s="155">
        <f>ROUND(I1479*H1479,0)</f>
        <v>0</v>
      </c>
      <c r="K1479" s="152" t="s">
        <v>310</v>
      </c>
      <c r="L1479" s="24"/>
      <c r="M1479" s="156" t="s">
        <v>1</v>
      </c>
      <c r="N1479" s="157" t="s">
        <v>42</v>
      </c>
      <c r="P1479" s="158">
        <f>O1479*H1479</f>
        <v>0</v>
      </c>
      <c r="Q1479" s="158">
        <v>1.94E-4</v>
      </c>
      <c r="R1479" s="158">
        <f>Q1479*H1479</f>
        <v>5.8200000000000005E-4</v>
      </c>
      <c r="S1479" s="158">
        <v>0</v>
      </c>
      <c r="T1479" s="159">
        <f>S1479*H1479</f>
        <v>0</v>
      </c>
      <c r="AR1479" s="41" t="s">
        <v>394</v>
      </c>
      <c r="AT1479" s="41" t="s">
        <v>306</v>
      </c>
      <c r="AU1479" s="41" t="s">
        <v>86</v>
      </c>
      <c r="AY1479" s="17" t="s">
        <v>304</v>
      </c>
      <c r="BE1479" s="42">
        <f>IF(N1479="základní",J1479,0)</f>
        <v>0</v>
      </c>
      <c r="BF1479" s="42">
        <f>IF(N1479="snížená",J1479,0)</f>
        <v>0</v>
      </c>
      <c r="BG1479" s="42">
        <f>IF(N1479="zákl. přenesená",J1479,0)</f>
        <v>0</v>
      </c>
      <c r="BH1479" s="42">
        <f>IF(N1479="sníž. přenesená",J1479,0)</f>
        <v>0</v>
      </c>
      <c r="BI1479" s="42">
        <f>IF(N1479="nulová",J1479,0)</f>
        <v>0</v>
      </c>
      <c r="BJ1479" s="17" t="s">
        <v>8</v>
      </c>
      <c r="BK1479" s="42">
        <f>ROUND(I1479*H1479,0)</f>
        <v>0</v>
      </c>
      <c r="BL1479" s="17" t="s">
        <v>394</v>
      </c>
      <c r="BM1479" s="41" t="s">
        <v>2221</v>
      </c>
    </row>
    <row r="1480" spans="2:65" s="1" customFormat="1" ht="24.2" customHeight="1" x14ac:dyDescent="0.2">
      <c r="B1480" s="24"/>
      <c r="C1480" s="150" t="s">
        <v>2222</v>
      </c>
      <c r="D1480" s="150" t="s">
        <v>306</v>
      </c>
      <c r="E1480" s="151" t="s">
        <v>2223</v>
      </c>
      <c r="F1480" s="152" t="s">
        <v>2224</v>
      </c>
      <c r="G1480" s="153" t="s">
        <v>346</v>
      </c>
      <c r="H1480" s="154">
        <v>3</v>
      </c>
      <c r="I1480" s="40"/>
      <c r="J1480" s="155">
        <f>ROUND(I1480*H1480,0)</f>
        <v>0</v>
      </c>
      <c r="K1480" s="152" t="s">
        <v>310</v>
      </c>
      <c r="L1480" s="24"/>
      <c r="M1480" s="156" t="s">
        <v>1</v>
      </c>
      <c r="N1480" s="157" t="s">
        <v>42</v>
      </c>
      <c r="P1480" s="158">
        <f>O1480*H1480</f>
        <v>0</v>
      </c>
      <c r="Q1480" s="158">
        <v>1.078E-3</v>
      </c>
      <c r="R1480" s="158">
        <f>Q1480*H1480</f>
        <v>3.2339999999999999E-3</v>
      </c>
      <c r="S1480" s="158">
        <v>0</v>
      </c>
      <c r="T1480" s="159">
        <f>S1480*H1480</f>
        <v>0</v>
      </c>
      <c r="AR1480" s="41" t="s">
        <v>394</v>
      </c>
      <c r="AT1480" s="41" t="s">
        <v>306</v>
      </c>
      <c r="AU1480" s="41" t="s">
        <v>86</v>
      </c>
      <c r="AY1480" s="17" t="s">
        <v>304</v>
      </c>
      <c r="BE1480" s="42">
        <f>IF(N1480="základní",J1480,0)</f>
        <v>0</v>
      </c>
      <c r="BF1480" s="42">
        <f>IF(N1480="snížená",J1480,0)</f>
        <v>0</v>
      </c>
      <c r="BG1480" s="42">
        <f>IF(N1480="zákl. přenesená",J1480,0)</f>
        <v>0</v>
      </c>
      <c r="BH1480" s="42">
        <f>IF(N1480="sníž. přenesená",J1480,0)</f>
        <v>0</v>
      </c>
      <c r="BI1480" s="42">
        <f>IF(N1480="nulová",J1480,0)</f>
        <v>0</v>
      </c>
      <c r="BJ1480" s="17" t="s">
        <v>8</v>
      </c>
      <c r="BK1480" s="42">
        <f>ROUND(I1480*H1480,0)</f>
        <v>0</v>
      </c>
      <c r="BL1480" s="17" t="s">
        <v>394</v>
      </c>
      <c r="BM1480" s="41" t="s">
        <v>2225</v>
      </c>
    </row>
    <row r="1481" spans="2:65" s="12" customFormat="1" x14ac:dyDescent="0.2">
      <c r="B1481" s="160"/>
      <c r="D1481" s="161" t="s">
        <v>327</v>
      </c>
      <c r="E1481" s="43" t="s">
        <v>1</v>
      </c>
      <c r="F1481" s="162" t="s">
        <v>2226</v>
      </c>
      <c r="H1481" s="163">
        <v>3</v>
      </c>
      <c r="L1481" s="160"/>
      <c r="M1481" s="164"/>
      <c r="T1481" s="165"/>
      <c r="AT1481" s="43" t="s">
        <v>327</v>
      </c>
      <c r="AU1481" s="43" t="s">
        <v>86</v>
      </c>
      <c r="AV1481" s="12" t="s">
        <v>86</v>
      </c>
      <c r="AW1481" s="12" t="s">
        <v>33</v>
      </c>
      <c r="AX1481" s="12" t="s">
        <v>8</v>
      </c>
      <c r="AY1481" s="43" t="s">
        <v>304</v>
      </c>
    </row>
    <row r="1482" spans="2:65" s="1" customFormat="1" ht="24.2" customHeight="1" x14ac:dyDescent="0.2">
      <c r="B1482" s="24"/>
      <c r="C1482" s="150" t="s">
        <v>2227</v>
      </c>
      <c r="D1482" s="150" t="s">
        <v>306</v>
      </c>
      <c r="E1482" s="151" t="s">
        <v>2228</v>
      </c>
      <c r="F1482" s="152" t="s">
        <v>2229</v>
      </c>
      <c r="G1482" s="153" t="s">
        <v>346</v>
      </c>
      <c r="H1482" s="154">
        <v>48</v>
      </c>
      <c r="I1482" s="40"/>
      <c r="J1482" s="155">
        <f>ROUND(I1482*H1482,0)</f>
        <v>0</v>
      </c>
      <c r="K1482" s="152" t="s">
        <v>1</v>
      </c>
      <c r="L1482" s="24"/>
      <c r="M1482" s="156" t="s">
        <v>1</v>
      </c>
      <c r="N1482" s="157" t="s">
        <v>42</v>
      </c>
      <c r="P1482" s="158">
        <f>O1482*H1482</f>
        <v>0</v>
      </c>
      <c r="Q1482" s="158">
        <v>1.078E-3</v>
      </c>
      <c r="R1482" s="158">
        <f>Q1482*H1482</f>
        <v>5.1743999999999998E-2</v>
      </c>
      <c r="S1482" s="158">
        <v>0</v>
      </c>
      <c r="T1482" s="159">
        <f>S1482*H1482</f>
        <v>0</v>
      </c>
      <c r="AR1482" s="41" t="s">
        <v>394</v>
      </c>
      <c r="AT1482" s="41" t="s">
        <v>306</v>
      </c>
      <c r="AU1482" s="41" t="s">
        <v>86</v>
      </c>
      <c r="AY1482" s="17" t="s">
        <v>304</v>
      </c>
      <c r="BE1482" s="42">
        <f>IF(N1482="základní",J1482,0)</f>
        <v>0</v>
      </c>
      <c r="BF1482" s="42">
        <f>IF(N1482="snížená",J1482,0)</f>
        <v>0</v>
      </c>
      <c r="BG1482" s="42">
        <f>IF(N1482="zákl. přenesená",J1482,0)</f>
        <v>0</v>
      </c>
      <c r="BH1482" s="42">
        <f>IF(N1482="sníž. přenesená",J1482,0)</f>
        <v>0</v>
      </c>
      <c r="BI1482" s="42">
        <f>IF(N1482="nulová",J1482,0)</f>
        <v>0</v>
      </c>
      <c r="BJ1482" s="17" t="s">
        <v>8</v>
      </c>
      <c r="BK1482" s="42">
        <f>ROUND(I1482*H1482,0)</f>
        <v>0</v>
      </c>
      <c r="BL1482" s="17" t="s">
        <v>394</v>
      </c>
      <c r="BM1482" s="41" t="s">
        <v>2230</v>
      </c>
    </row>
    <row r="1483" spans="2:65" s="12" customFormat="1" x14ac:dyDescent="0.2">
      <c r="B1483" s="160"/>
      <c r="D1483" s="161" t="s">
        <v>327</v>
      </c>
      <c r="E1483" s="43" t="s">
        <v>1</v>
      </c>
      <c r="F1483" s="162" t="s">
        <v>2231</v>
      </c>
      <c r="H1483" s="163">
        <v>48</v>
      </c>
      <c r="L1483" s="160"/>
      <c r="M1483" s="164"/>
      <c r="T1483" s="165"/>
      <c r="AT1483" s="43" t="s">
        <v>327</v>
      </c>
      <c r="AU1483" s="43" t="s">
        <v>86</v>
      </c>
      <c r="AV1483" s="12" t="s">
        <v>86</v>
      </c>
      <c r="AW1483" s="12" t="s">
        <v>33</v>
      </c>
      <c r="AX1483" s="12" t="s">
        <v>8</v>
      </c>
      <c r="AY1483" s="43" t="s">
        <v>304</v>
      </c>
    </row>
    <row r="1484" spans="2:65" s="1" customFormat="1" ht="33" customHeight="1" x14ac:dyDescent="0.2">
      <c r="B1484" s="24"/>
      <c r="C1484" s="150" t="s">
        <v>2232</v>
      </c>
      <c r="D1484" s="150" t="s">
        <v>306</v>
      </c>
      <c r="E1484" s="151" t="s">
        <v>2233</v>
      </c>
      <c r="F1484" s="152" t="s">
        <v>2234</v>
      </c>
      <c r="G1484" s="153" t="s">
        <v>416</v>
      </c>
      <c r="H1484" s="154">
        <v>0.191</v>
      </c>
      <c r="I1484" s="40"/>
      <c r="J1484" s="155">
        <f>ROUND(I1484*H1484,0)</f>
        <v>0</v>
      </c>
      <c r="K1484" s="152" t="s">
        <v>310</v>
      </c>
      <c r="L1484" s="24"/>
      <c r="M1484" s="156" t="s">
        <v>1</v>
      </c>
      <c r="N1484" s="157" t="s">
        <v>42</v>
      </c>
      <c r="P1484" s="158">
        <f>O1484*H1484</f>
        <v>0</v>
      </c>
      <c r="Q1484" s="158">
        <v>0</v>
      </c>
      <c r="R1484" s="158">
        <f>Q1484*H1484</f>
        <v>0</v>
      </c>
      <c r="S1484" s="158">
        <v>0</v>
      </c>
      <c r="T1484" s="159">
        <f>S1484*H1484</f>
        <v>0</v>
      </c>
      <c r="AR1484" s="41" t="s">
        <v>394</v>
      </c>
      <c r="AT1484" s="41" t="s">
        <v>306</v>
      </c>
      <c r="AU1484" s="41" t="s">
        <v>86</v>
      </c>
      <c r="AY1484" s="17" t="s">
        <v>304</v>
      </c>
      <c r="BE1484" s="42">
        <f>IF(N1484="základní",J1484,0)</f>
        <v>0</v>
      </c>
      <c r="BF1484" s="42">
        <f>IF(N1484="snížená",J1484,0)</f>
        <v>0</v>
      </c>
      <c r="BG1484" s="42">
        <f>IF(N1484="zákl. přenesená",J1484,0)</f>
        <v>0</v>
      </c>
      <c r="BH1484" s="42">
        <f>IF(N1484="sníž. přenesená",J1484,0)</f>
        <v>0</v>
      </c>
      <c r="BI1484" s="42">
        <f>IF(N1484="nulová",J1484,0)</f>
        <v>0</v>
      </c>
      <c r="BJ1484" s="17" t="s">
        <v>8</v>
      </c>
      <c r="BK1484" s="42">
        <f>ROUND(I1484*H1484,0)</f>
        <v>0</v>
      </c>
      <c r="BL1484" s="17" t="s">
        <v>394</v>
      </c>
      <c r="BM1484" s="41" t="s">
        <v>2235</v>
      </c>
    </row>
    <row r="1485" spans="2:65" s="11" customFormat="1" ht="22.9" customHeight="1" x14ac:dyDescent="0.2">
      <c r="B1485" s="142"/>
      <c r="D1485" s="37" t="s">
        <v>76</v>
      </c>
      <c r="E1485" s="148" t="s">
        <v>2236</v>
      </c>
      <c r="F1485" s="148" t="s">
        <v>2237</v>
      </c>
      <c r="J1485" s="149">
        <f>BK1485</f>
        <v>0</v>
      </c>
      <c r="L1485" s="142"/>
      <c r="M1485" s="145"/>
      <c r="P1485" s="146">
        <f>SUM(P1486:P1494)</f>
        <v>0</v>
      </c>
      <c r="R1485" s="146">
        <f>SUM(R1486:R1494)</f>
        <v>1.1682E-2</v>
      </c>
      <c r="T1485" s="147">
        <f>SUM(T1486:T1494)</f>
        <v>0</v>
      </c>
      <c r="AR1485" s="37" t="s">
        <v>86</v>
      </c>
      <c r="AT1485" s="38" t="s">
        <v>76</v>
      </c>
      <c r="AU1485" s="38" t="s">
        <v>8</v>
      </c>
      <c r="AY1485" s="37" t="s">
        <v>304</v>
      </c>
      <c r="BK1485" s="39">
        <f>SUM(BK1486:BK1494)</f>
        <v>0</v>
      </c>
    </row>
    <row r="1486" spans="2:65" s="1" customFormat="1" ht="16.5" customHeight="1" x14ac:dyDescent="0.2">
      <c r="B1486" s="24"/>
      <c r="C1486" s="150" t="s">
        <v>2238</v>
      </c>
      <c r="D1486" s="150" t="s">
        <v>306</v>
      </c>
      <c r="E1486" s="151" t="s">
        <v>2239</v>
      </c>
      <c r="F1486" s="152" t="s">
        <v>2240</v>
      </c>
      <c r="G1486" s="153" t="s">
        <v>325</v>
      </c>
      <c r="H1486" s="154">
        <v>23.6</v>
      </c>
      <c r="I1486" s="40"/>
      <c r="J1486" s="155">
        <f>ROUND(I1486*H1486,0)</f>
        <v>0</v>
      </c>
      <c r="K1486" s="152" t="s">
        <v>310</v>
      </c>
      <c r="L1486" s="24"/>
      <c r="M1486" s="156" t="s">
        <v>1</v>
      </c>
      <c r="N1486" s="157" t="s">
        <v>42</v>
      </c>
      <c r="P1486" s="158">
        <f>O1486*H1486</f>
        <v>0</v>
      </c>
      <c r="Q1486" s="158">
        <v>0</v>
      </c>
      <c r="R1486" s="158">
        <f>Q1486*H1486</f>
        <v>0</v>
      </c>
      <c r="S1486" s="158">
        <v>0</v>
      </c>
      <c r="T1486" s="159">
        <f>S1486*H1486</f>
        <v>0</v>
      </c>
      <c r="AR1486" s="41" t="s">
        <v>394</v>
      </c>
      <c r="AT1486" s="41" t="s">
        <v>306</v>
      </c>
      <c r="AU1486" s="41" t="s">
        <v>86</v>
      </c>
      <c r="AY1486" s="17" t="s">
        <v>304</v>
      </c>
      <c r="BE1486" s="42">
        <f>IF(N1486="základní",J1486,0)</f>
        <v>0</v>
      </c>
      <c r="BF1486" s="42">
        <f>IF(N1486="snížená",J1486,0)</f>
        <v>0</v>
      </c>
      <c r="BG1486" s="42">
        <f>IF(N1486="zákl. přenesená",J1486,0)</f>
        <v>0</v>
      </c>
      <c r="BH1486" s="42">
        <f>IF(N1486="sníž. přenesená",J1486,0)</f>
        <v>0</v>
      </c>
      <c r="BI1486" s="42">
        <f>IF(N1486="nulová",J1486,0)</f>
        <v>0</v>
      </c>
      <c r="BJ1486" s="17" t="s">
        <v>8</v>
      </c>
      <c r="BK1486" s="42">
        <f>ROUND(I1486*H1486,0)</f>
        <v>0</v>
      </c>
      <c r="BL1486" s="17" t="s">
        <v>394</v>
      </c>
      <c r="BM1486" s="41" t="s">
        <v>2241</v>
      </c>
    </row>
    <row r="1487" spans="2:65" s="12" customFormat="1" x14ac:dyDescent="0.2">
      <c r="B1487" s="160"/>
      <c r="D1487" s="161" t="s">
        <v>327</v>
      </c>
      <c r="E1487" s="43" t="s">
        <v>1</v>
      </c>
      <c r="F1487" s="162" t="s">
        <v>234</v>
      </c>
      <c r="H1487" s="163">
        <v>20</v>
      </c>
      <c r="L1487" s="160"/>
      <c r="M1487" s="164"/>
      <c r="T1487" s="165"/>
      <c r="AT1487" s="43" t="s">
        <v>327</v>
      </c>
      <c r="AU1487" s="43" t="s">
        <v>86</v>
      </c>
      <c r="AV1487" s="12" t="s">
        <v>86</v>
      </c>
      <c r="AW1487" s="12" t="s">
        <v>33</v>
      </c>
      <c r="AX1487" s="12" t="s">
        <v>77</v>
      </c>
      <c r="AY1487" s="43" t="s">
        <v>304</v>
      </c>
    </row>
    <row r="1488" spans="2:65" s="12" customFormat="1" x14ac:dyDescent="0.2">
      <c r="B1488" s="160"/>
      <c r="D1488" s="161" t="s">
        <v>327</v>
      </c>
      <c r="E1488" s="43" t="s">
        <v>1</v>
      </c>
      <c r="F1488" s="162" t="s">
        <v>237</v>
      </c>
      <c r="H1488" s="163">
        <v>3.6</v>
      </c>
      <c r="L1488" s="160"/>
      <c r="M1488" s="164"/>
      <c r="T1488" s="165"/>
      <c r="AT1488" s="43" t="s">
        <v>327</v>
      </c>
      <c r="AU1488" s="43" t="s">
        <v>86</v>
      </c>
      <c r="AV1488" s="12" t="s">
        <v>86</v>
      </c>
      <c r="AW1488" s="12" t="s">
        <v>33</v>
      </c>
      <c r="AX1488" s="12" t="s">
        <v>77</v>
      </c>
      <c r="AY1488" s="43" t="s">
        <v>304</v>
      </c>
    </row>
    <row r="1489" spans="2:65" s="13" customFormat="1" x14ac:dyDescent="0.2">
      <c r="B1489" s="166"/>
      <c r="D1489" s="161" t="s">
        <v>327</v>
      </c>
      <c r="E1489" s="44" t="s">
        <v>1</v>
      </c>
      <c r="F1489" s="167" t="s">
        <v>335</v>
      </c>
      <c r="H1489" s="168">
        <v>23.6</v>
      </c>
      <c r="L1489" s="166"/>
      <c r="M1489" s="169"/>
      <c r="T1489" s="170"/>
      <c r="AT1489" s="44" t="s">
        <v>327</v>
      </c>
      <c r="AU1489" s="44" t="s">
        <v>86</v>
      </c>
      <c r="AV1489" s="13" t="s">
        <v>315</v>
      </c>
      <c r="AW1489" s="13" t="s">
        <v>33</v>
      </c>
      <c r="AX1489" s="13" t="s">
        <v>8</v>
      </c>
      <c r="AY1489" s="44" t="s">
        <v>304</v>
      </c>
    </row>
    <row r="1490" spans="2:65" s="1" customFormat="1" ht="16.5" customHeight="1" x14ac:dyDescent="0.2">
      <c r="B1490" s="24"/>
      <c r="C1490" s="176" t="s">
        <v>2242</v>
      </c>
      <c r="D1490" s="176" t="s">
        <v>431</v>
      </c>
      <c r="E1490" s="177" t="s">
        <v>2243</v>
      </c>
      <c r="F1490" s="178" t="s">
        <v>2244</v>
      </c>
      <c r="G1490" s="179" t="s">
        <v>325</v>
      </c>
      <c r="H1490" s="180">
        <v>25.96</v>
      </c>
      <c r="I1490" s="46"/>
      <c r="J1490" s="181">
        <f>ROUND(I1490*H1490,0)</f>
        <v>0</v>
      </c>
      <c r="K1490" s="178" t="s">
        <v>1</v>
      </c>
      <c r="L1490" s="182"/>
      <c r="M1490" s="183" t="s">
        <v>1</v>
      </c>
      <c r="N1490" s="184" t="s">
        <v>42</v>
      </c>
      <c r="P1490" s="158">
        <f>O1490*H1490</f>
        <v>0</v>
      </c>
      <c r="Q1490" s="158">
        <v>4.4999999999999999E-4</v>
      </c>
      <c r="R1490" s="158">
        <f>Q1490*H1490</f>
        <v>1.1682E-2</v>
      </c>
      <c r="S1490" s="158">
        <v>0</v>
      </c>
      <c r="T1490" s="159">
        <f>S1490*H1490</f>
        <v>0</v>
      </c>
      <c r="AR1490" s="41" t="s">
        <v>476</v>
      </c>
      <c r="AT1490" s="41" t="s">
        <v>431</v>
      </c>
      <c r="AU1490" s="41" t="s">
        <v>86</v>
      </c>
      <c r="AY1490" s="17" t="s">
        <v>304</v>
      </c>
      <c r="BE1490" s="42">
        <f>IF(N1490="základní",J1490,0)</f>
        <v>0</v>
      </c>
      <c r="BF1490" s="42">
        <f>IF(N1490="snížená",J1490,0)</f>
        <v>0</v>
      </c>
      <c r="BG1490" s="42">
        <f>IF(N1490="zákl. přenesená",J1490,0)</f>
        <v>0</v>
      </c>
      <c r="BH1490" s="42">
        <f>IF(N1490="sníž. přenesená",J1490,0)</f>
        <v>0</v>
      </c>
      <c r="BI1490" s="42">
        <f>IF(N1490="nulová",J1490,0)</f>
        <v>0</v>
      </c>
      <c r="BJ1490" s="17" t="s">
        <v>8</v>
      </c>
      <c r="BK1490" s="42">
        <f>ROUND(I1490*H1490,0)</f>
        <v>0</v>
      </c>
      <c r="BL1490" s="17" t="s">
        <v>394</v>
      </c>
      <c r="BM1490" s="41" t="s">
        <v>2245</v>
      </c>
    </row>
    <row r="1491" spans="2:65" s="12" customFormat="1" x14ac:dyDescent="0.2">
      <c r="B1491" s="160"/>
      <c r="D1491" s="161" t="s">
        <v>327</v>
      </c>
      <c r="E1491" s="43" t="s">
        <v>1</v>
      </c>
      <c r="F1491" s="162" t="s">
        <v>2246</v>
      </c>
      <c r="H1491" s="163">
        <v>22</v>
      </c>
      <c r="L1491" s="160"/>
      <c r="M1491" s="164"/>
      <c r="T1491" s="165"/>
      <c r="AT1491" s="43" t="s">
        <v>327</v>
      </c>
      <c r="AU1491" s="43" t="s">
        <v>86</v>
      </c>
      <c r="AV1491" s="12" t="s">
        <v>86</v>
      </c>
      <c r="AW1491" s="12" t="s">
        <v>33</v>
      </c>
      <c r="AX1491" s="12" t="s">
        <v>77</v>
      </c>
      <c r="AY1491" s="43" t="s">
        <v>304</v>
      </c>
    </row>
    <row r="1492" spans="2:65" s="12" customFormat="1" x14ac:dyDescent="0.2">
      <c r="B1492" s="160"/>
      <c r="D1492" s="161" t="s">
        <v>327</v>
      </c>
      <c r="E1492" s="43" t="s">
        <v>1</v>
      </c>
      <c r="F1492" s="162" t="s">
        <v>2247</v>
      </c>
      <c r="H1492" s="163">
        <v>3.96</v>
      </c>
      <c r="L1492" s="160"/>
      <c r="M1492" s="164"/>
      <c r="T1492" s="165"/>
      <c r="AT1492" s="43" t="s">
        <v>327</v>
      </c>
      <c r="AU1492" s="43" t="s">
        <v>86</v>
      </c>
      <c r="AV1492" s="12" t="s">
        <v>86</v>
      </c>
      <c r="AW1492" s="12" t="s">
        <v>33</v>
      </c>
      <c r="AX1492" s="12" t="s">
        <v>77</v>
      </c>
      <c r="AY1492" s="43" t="s">
        <v>304</v>
      </c>
    </row>
    <row r="1493" spans="2:65" s="13" customFormat="1" x14ac:dyDescent="0.2">
      <c r="B1493" s="166"/>
      <c r="D1493" s="161" t="s">
        <v>327</v>
      </c>
      <c r="E1493" s="44" t="s">
        <v>1</v>
      </c>
      <c r="F1493" s="167" t="s">
        <v>335</v>
      </c>
      <c r="H1493" s="168">
        <v>25.96</v>
      </c>
      <c r="L1493" s="166"/>
      <c r="M1493" s="169"/>
      <c r="T1493" s="170"/>
      <c r="AT1493" s="44" t="s">
        <v>327</v>
      </c>
      <c r="AU1493" s="44" t="s">
        <v>86</v>
      </c>
      <c r="AV1493" s="13" t="s">
        <v>315</v>
      </c>
      <c r="AW1493" s="13" t="s">
        <v>33</v>
      </c>
      <c r="AX1493" s="13" t="s">
        <v>8</v>
      </c>
      <c r="AY1493" s="44" t="s">
        <v>304</v>
      </c>
    </row>
    <row r="1494" spans="2:65" s="1" customFormat="1" ht="33" customHeight="1" x14ac:dyDescent="0.2">
      <c r="B1494" s="24"/>
      <c r="C1494" s="150" t="s">
        <v>2248</v>
      </c>
      <c r="D1494" s="150" t="s">
        <v>306</v>
      </c>
      <c r="E1494" s="151" t="s">
        <v>2249</v>
      </c>
      <c r="F1494" s="152" t="s">
        <v>2250</v>
      </c>
      <c r="G1494" s="153" t="s">
        <v>416</v>
      </c>
      <c r="H1494" s="154">
        <v>1.2E-2</v>
      </c>
      <c r="I1494" s="40"/>
      <c r="J1494" s="155">
        <f>ROUND(I1494*H1494,0)</f>
        <v>0</v>
      </c>
      <c r="K1494" s="152" t="s">
        <v>310</v>
      </c>
      <c r="L1494" s="24"/>
      <c r="M1494" s="156" t="s">
        <v>1</v>
      </c>
      <c r="N1494" s="157" t="s">
        <v>42</v>
      </c>
      <c r="P1494" s="158">
        <f>O1494*H1494</f>
        <v>0</v>
      </c>
      <c r="Q1494" s="158">
        <v>0</v>
      </c>
      <c r="R1494" s="158">
        <f>Q1494*H1494</f>
        <v>0</v>
      </c>
      <c r="S1494" s="158">
        <v>0</v>
      </c>
      <c r="T1494" s="159">
        <f>S1494*H1494</f>
        <v>0</v>
      </c>
      <c r="AR1494" s="41" t="s">
        <v>394</v>
      </c>
      <c r="AT1494" s="41" t="s">
        <v>306</v>
      </c>
      <c r="AU1494" s="41" t="s">
        <v>86</v>
      </c>
      <c r="AY1494" s="17" t="s">
        <v>304</v>
      </c>
      <c r="BE1494" s="42">
        <f>IF(N1494="základní",J1494,0)</f>
        <v>0</v>
      </c>
      <c r="BF1494" s="42">
        <f>IF(N1494="snížená",J1494,0)</f>
        <v>0</v>
      </c>
      <c r="BG1494" s="42">
        <f>IF(N1494="zákl. přenesená",J1494,0)</f>
        <v>0</v>
      </c>
      <c r="BH1494" s="42">
        <f>IF(N1494="sníž. přenesená",J1494,0)</f>
        <v>0</v>
      </c>
      <c r="BI1494" s="42">
        <f>IF(N1494="nulová",J1494,0)</f>
        <v>0</v>
      </c>
      <c r="BJ1494" s="17" t="s">
        <v>8</v>
      </c>
      <c r="BK1494" s="42">
        <f>ROUND(I1494*H1494,0)</f>
        <v>0</v>
      </c>
      <c r="BL1494" s="17" t="s">
        <v>394</v>
      </c>
      <c r="BM1494" s="41" t="s">
        <v>2251</v>
      </c>
    </row>
    <row r="1495" spans="2:65" s="11" customFormat="1" ht="22.9" customHeight="1" x14ac:dyDescent="0.2">
      <c r="B1495" s="142"/>
      <c r="D1495" s="37" t="s">
        <v>76</v>
      </c>
      <c r="E1495" s="148" t="s">
        <v>2252</v>
      </c>
      <c r="F1495" s="148" t="s">
        <v>2253</v>
      </c>
      <c r="J1495" s="149">
        <f>BK1495</f>
        <v>0</v>
      </c>
      <c r="L1495" s="142"/>
      <c r="M1495" s="145"/>
      <c r="P1495" s="146">
        <f>SUM(P1496:P1526)</f>
        <v>0</v>
      </c>
      <c r="R1495" s="146">
        <f>SUM(R1496:R1526)</f>
        <v>0.20639790000000002</v>
      </c>
      <c r="T1495" s="147">
        <f>SUM(T1496:T1526)</f>
        <v>0</v>
      </c>
      <c r="AR1495" s="37" t="s">
        <v>86</v>
      </c>
      <c r="AT1495" s="38" t="s">
        <v>76</v>
      </c>
      <c r="AU1495" s="38" t="s">
        <v>8</v>
      </c>
      <c r="AY1495" s="37" t="s">
        <v>304</v>
      </c>
      <c r="BK1495" s="39">
        <f>SUM(BK1496:BK1526)</f>
        <v>0</v>
      </c>
    </row>
    <row r="1496" spans="2:65" s="1" customFormat="1" ht="24.2" customHeight="1" x14ac:dyDescent="0.2">
      <c r="B1496" s="24"/>
      <c r="C1496" s="150" t="s">
        <v>2254</v>
      </c>
      <c r="D1496" s="150" t="s">
        <v>306</v>
      </c>
      <c r="E1496" s="151" t="s">
        <v>2255</v>
      </c>
      <c r="F1496" s="152" t="s">
        <v>2256</v>
      </c>
      <c r="G1496" s="153" t="s">
        <v>309</v>
      </c>
      <c r="H1496" s="154">
        <v>6</v>
      </c>
      <c r="I1496" s="40"/>
      <c r="J1496" s="155">
        <f>ROUND(I1496*H1496,0)</f>
        <v>0</v>
      </c>
      <c r="K1496" s="152" t="s">
        <v>310</v>
      </c>
      <c r="L1496" s="24"/>
      <c r="M1496" s="156" t="s">
        <v>1</v>
      </c>
      <c r="N1496" s="157" t="s">
        <v>42</v>
      </c>
      <c r="P1496" s="158">
        <f>O1496*H1496</f>
        <v>0</v>
      </c>
      <c r="Q1496" s="158">
        <v>0</v>
      </c>
      <c r="R1496" s="158">
        <f>Q1496*H1496</f>
        <v>0</v>
      </c>
      <c r="S1496" s="158">
        <v>0</v>
      </c>
      <c r="T1496" s="159">
        <f>S1496*H1496</f>
        <v>0</v>
      </c>
      <c r="AR1496" s="41" t="s">
        <v>394</v>
      </c>
      <c r="AT1496" s="41" t="s">
        <v>306</v>
      </c>
      <c r="AU1496" s="41" t="s">
        <v>86</v>
      </c>
      <c r="AY1496" s="17" t="s">
        <v>304</v>
      </c>
      <c r="BE1496" s="42">
        <f>IF(N1496="základní",J1496,0)</f>
        <v>0</v>
      </c>
      <c r="BF1496" s="42">
        <f>IF(N1496="snížená",J1496,0)</f>
        <v>0</v>
      </c>
      <c r="BG1496" s="42">
        <f>IF(N1496="zákl. přenesená",J1496,0)</f>
        <v>0</v>
      </c>
      <c r="BH1496" s="42">
        <f>IF(N1496="sníž. přenesená",J1496,0)</f>
        <v>0</v>
      </c>
      <c r="BI1496" s="42">
        <f>IF(N1496="nulová",J1496,0)</f>
        <v>0</v>
      </c>
      <c r="BJ1496" s="17" t="s">
        <v>8</v>
      </c>
      <c r="BK1496" s="42">
        <f>ROUND(I1496*H1496,0)</f>
        <v>0</v>
      </c>
      <c r="BL1496" s="17" t="s">
        <v>394</v>
      </c>
      <c r="BM1496" s="41" t="s">
        <v>2257</v>
      </c>
    </row>
    <row r="1497" spans="2:65" s="12" customFormat="1" x14ac:dyDescent="0.2">
      <c r="B1497" s="160"/>
      <c r="D1497" s="161" t="s">
        <v>327</v>
      </c>
      <c r="E1497" s="43" t="s">
        <v>1</v>
      </c>
      <c r="F1497" s="162" t="s">
        <v>2258</v>
      </c>
      <c r="H1497" s="163">
        <v>2</v>
      </c>
      <c r="L1497" s="160"/>
      <c r="M1497" s="164"/>
      <c r="T1497" s="165"/>
      <c r="AT1497" s="43" t="s">
        <v>327</v>
      </c>
      <c r="AU1497" s="43" t="s">
        <v>86</v>
      </c>
      <c r="AV1497" s="12" t="s">
        <v>86</v>
      </c>
      <c r="AW1497" s="12" t="s">
        <v>33</v>
      </c>
      <c r="AX1497" s="12" t="s">
        <v>77</v>
      </c>
      <c r="AY1497" s="43" t="s">
        <v>304</v>
      </c>
    </row>
    <row r="1498" spans="2:65" s="12" customFormat="1" x14ac:dyDescent="0.2">
      <c r="B1498" s="160"/>
      <c r="D1498" s="161" t="s">
        <v>327</v>
      </c>
      <c r="E1498" s="43" t="s">
        <v>1</v>
      </c>
      <c r="F1498" s="162" t="s">
        <v>2259</v>
      </c>
      <c r="H1498" s="163">
        <v>4</v>
      </c>
      <c r="L1498" s="160"/>
      <c r="M1498" s="164"/>
      <c r="T1498" s="165"/>
      <c r="AT1498" s="43" t="s">
        <v>327</v>
      </c>
      <c r="AU1498" s="43" t="s">
        <v>86</v>
      </c>
      <c r="AV1498" s="12" t="s">
        <v>86</v>
      </c>
      <c r="AW1498" s="12" t="s">
        <v>33</v>
      </c>
      <c r="AX1498" s="12" t="s">
        <v>77</v>
      </c>
      <c r="AY1498" s="43" t="s">
        <v>304</v>
      </c>
    </row>
    <row r="1499" spans="2:65" s="13" customFormat="1" x14ac:dyDescent="0.2">
      <c r="B1499" s="166"/>
      <c r="D1499" s="161" t="s">
        <v>327</v>
      </c>
      <c r="E1499" s="44" t="s">
        <v>1</v>
      </c>
      <c r="F1499" s="167" t="s">
        <v>335</v>
      </c>
      <c r="H1499" s="168">
        <v>6</v>
      </c>
      <c r="L1499" s="166"/>
      <c r="M1499" s="169"/>
      <c r="T1499" s="170"/>
      <c r="AT1499" s="44" t="s">
        <v>327</v>
      </c>
      <c r="AU1499" s="44" t="s">
        <v>86</v>
      </c>
      <c r="AV1499" s="13" t="s">
        <v>315</v>
      </c>
      <c r="AW1499" s="13" t="s">
        <v>33</v>
      </c>
      <c r="AX1499" s="13" t="s">
        <v>8</v>
      </c>
      <c r="AY1499" s="44" t="s">
        <v>304</v>
      </c>
    </row>
    <row r="1500" spans="2:65" s="1" customFormat="1" ht="24.2" customHeight="1" x14ac:dyDescent="0.2">
      <c r="B1500" s="24"/>
      <c r="C1500" s="176" t="s">
        <v>2260</v>
      </c>
      <c r="D1500" s="176" t="s">
        <v>431</v>
      </c>
      <c r="E1500" s="177" t="s">
        <v>2261</v>
      </c>
      <c r="F1500" s="178" t="s">
        <v>2262</v>
      </c>
      <c r="G1500" s="179" t="s">
        <v>309</v>
      </c>
      <c r="H1500" s="180">
        <v>2</v>
      </c>
      <c r="I1500" s="46"/>
      <c r="J1500" s="181">
        <f>ROUND(I1500*H1500,0)</f>
        <v>0</v>
      </c>
      <c r="K1500" s="178" t="s">
        <v>310</v>
      </c>
      <c r="L1500" s="182"/>
      <c r="M1500" s="183" t="s">
        <v>1</v>
      </c>
      <c r="N1500" s="184" t="s">
        <v>42</v>
      </c>
      <c r="P1500" s="158">
        <f>O1500*H1500</f>
        <v>0</v>
      </c>
      <c r="Q1500" s="158">
        <v>1.7500000000000002E-2</v>
      </c>
      <c r="R1500" s="158">
        <f>Q1500*H1500</f>
        <v>3.5000000000000003E-2</v>
      </c>
      <c r="S1500" s="158">
        <v>0</v>
      </c>
      <c r="T1500" s="159">
        <f>S1500*H1500</f>
        <v>0</v>
      </c>
      <c r="AR1500" s="41" t="s">
        <v>476</v>
      </c>
      <c r="AT1500" s="41" t="s">
        <v>431</v>
      </c>
      <c r="AU1500" s="41" t="s">
        <v>86</v>
      </c>
      <c r="AY1500" s="17" t="s">
        <v>304</v>
      </c>
      <c r="BE1500" s="42">
        <f>IF(N1500="základní",J1500,0)</f>
        <v>0</v>
      </c>
      <c r="BF1500" s="42">
        <f>IF(N1500="snížená",J1500,0)</f>
        <v>0</v>
      </c>
      <c r="BG1500" s="42">
        <f>IF(N1500="zákl. přenesená",J1500,0)</f>
        <v>0</v>
      </c>
      <c r="BH1500" s="42">
        <f>IF(N1500="sníž. přenesená",J1500,0)</f>
        <v>0</v>
      </c>
      <c r="BI1500" s="42">
        <f>IF(N1500="nulová",J1500,0)</f>
        <v>0</v>
      </c>
      <c r="BJ1500" s="17" t="s">
        <v>8</v>
      </c>
      <c r="BK1500" s="42">
        <f>ROUND(I1500*H1500,0)</f>
        <v>0</v>
      </c>
      <c r="BL1500" s="17" t="s">
        <v>394</v>
      </c>
      <c r="BM1500" s="41" t="s">
        <v>2263</v>
      </c>
    </row>
    <row r="1501" spans="2:65" s="12" customFormat="1" x14ac:dyDescent="0.2">
      <c r="B1501" s="160"/>
      <c r="D1501" s="161" t="s">
        <v>327</v>
      </c>
      <c r="E1501" s="43" t="s">
        <v>1</v>
      </c>
      <c r="F1501" s="162" t="s">
        <v>2258</v>
      </c>
      <c r="H1501" s="163">
        <v>2</v>
      </c>
      <c r="L1501" s="160"/>
      <c r="M1501" s="164"/>
      <c r="T1501" s="165"/>
      <c r="AT1501" s="43" t="s">
        <v>327</v>
      </c>
      <c r="AU1501" s="43" t="s">
        <v>86</v>
      </c>
      <c r="AV1501" s="12" t="s">
        <v>86</v>
      </c>
      <c r="AW1501" s="12" t="s">
        <v>33</v>
      </c>
      <c r="AX1501" s="12" t="s">
        <v>8</v>
      </c>
      <c r="AY1501" s="43" t="s">
        <v>304</v>
      </c>
    </row>
    <row r="1502" spans="2:65" s="1" customFormat="1" ht="24.2" customHeight="1" x14ac:dyDescent="0.2">
      <c r="B1502" s="24"/>
      <c r="C1502" s="176" t="s">
        <v>2264</v>
      </c>
      <c r="D1502" s="176" t="s">
        <v>431</v>
      </c>
      <c r="E1502" s="177" t="s">
        <v>2265</v>
      </c>
      <c r="F1502" s="178" t="s">
        <v>2266</v>
      </c>
      <c r="G1502" s="179" t="s">
        <v>309</v>
      </c>
      <c r="H1502" s="180">
        <v>4</v>
      </c>
      <c r="I1502" s="46"/>
      <c r="J1502" s="181">
        <f>ROUND(I1502*H1502,0)</f>
        <v>0</v>
      </c>
      <c r="K1502" s="178" t="s">
        <v>310</v>
      </c>
      <c r="L1502" s="182"/>
      <c r="M1502" s="183" t="s">
        <v>1</v>
      </c>
      <c r="N1502" s="184" t="s">
        <v>42</v>
      </c>
      <c r="P1502" s="158">
        <f>O1502*H1502</f>
        <v>0</v>
      </c>
      <c r="Q1502" s="158">
        <v>1.95E-2</v>
      </c>
      <c r="R1502" s="158">
        <f>Q1502*H1502</f>
        <v>7.8E-2</v>
      </c>
      <c r="S1502" s="158">
        <v>0</v>
      </c>
      <c r="T1502" s="159">
        <f>S1502*H1502</f>
        <v>0</v>
      </c>
      <c r="AR1502" s="41" t="s">
        <v>476</v>
      </c>
      <c r="AT1502" s="41" t="s">
        <v>431</v>
      </c>
      <c r="AU1502" s="41" t="s">
        <v>86</v>
      </c>
      <c r="AY1502" s="17" t="s">
        <v>304</v>
      </c>
      <c r="BE1502" s="42">
        <f>IF(N1502="základní",J1502,0)</f>
        <v>0</v>
      </c>
      <c r="BF1502" s="42">
        <f>IF(N1502="snížená",J1502,0)</f>
        <v>0</v>
      </c>
      <c r="BG1502" s="42">
        <f>IF(N1502="zákl. přenesená",J1502,0)</f>
        <v>0</v>
      </c>
      <c r="BH1502" s="42">
        <f>IF(N1502="sníž. přenesená",J1502,0)</f>
        <v>0</v>
      </c>
      <c r="BI1502" s="42">
        <f>IF(N1502="nulová",J1502,0)</f>
        <v>0</v>
      </c>
      <c r="BJ1502" s="17" t="s">
        <v>8</v>
      </c>
      <c r="BK1502" s="42">
        <f>ROUND(I1502*H1502,0)</f>
        <v>0</v>
      </c>
      <c r="BL1502" s="17" t="s">
        <v>394</v>
      </c>
      <c r="BM1502" s="41" t="s">
        <v>2267</v>
      </c>
    </row>
    <row r="1503" spans="2:65" s="12" customFormat="1" x14ac:dyDescent="0.2">
      <c r="B1503" s="160"/>
      <c r="D1503" s="161" t="s">
        <v>327</v>
      </c>
      <c r="E1503" s="43" t="s">
        <v>1</v>
      </c>
      <c r="F1503" s="162" t="s">
        <v>2259</v>
      </c>
      <c r="H1503" s="163">
        <v>4</v>
      </c>
      <c r="L1503" s="160"/>
      <c r="M1503" s="164"/>
      <c r="T1503" s="165"/>
      <c r="AT1503" s="43" t="s">
        <v>327</v>
      </c>
      <c r="AU1503" s="43" t="s">
        <v>86</v>
      </c>
      <c r="AV1503" s="12" t="s">
        <v>86</v>
      </c>
      <c r="AW1503" s="12" t="s">
        <v>33</v>
      </c>
      <c r="AX1503" s="12" t="s">
        <v>8</v>
      </c>
      <c r="AY1503" s="43" t="s">
        <v>304</v>
      </c>
    </row>
    <row r="1504" spans="2:65" s="1" customFormat="1" ht="24.2" customHeight="1" x14ac:dyDescent="0.2">
      <c r="B1504" s="24"/>
      <c r="C1504" s="150" t="s">
        <v>2268</v>
      </c>
      <c r="D1504" s="150" t="s">
        <v>306</v>
      </c>
      <c r="E1504" s="151" t="s">
        <v>2269</v>
      </c>
      <c r="F1504" s="152" t="s">
        <v>2270</v>
      </c>
      <c r="G1504" s="153" t="s">
        <v>309</v>
      </c>
      <c r="H1504" s="154">
        <v>1</v>
      </c>
      <c r="I1504" s="40"/>
      <c r="J1504" s="155">
        <f>ROUND(I1504*H1504,0)</f>
        <v>0</v>
      </c>
      <c r="K1504" s="152" t="s">
        <v>310</v>
      </c>
      <c r="L1504" s="24"/>
      <c r="M1504" s="156" t="s">
        <v>1</v>
      </c>
      <c r="N1504" s="157" t="s">
        <v>42</v>
      </c>
      <c r="P1504" s="158">
        <f>O1504*H1504</f>
        <v>0</v>
      </c>
      <c r="Q1504" s="158">
        <v>9.1790000000000003E-4</v>
      </c>
      <c r="R1504" s="158">
        <f>Q1504*H1504</f>
        <v>9.1790000000000003E-4</v>
      </c>
      <c r="S1504" s="158">
        <v>0</v>
      </c>
      <c r="T1504" s="159">
        <f>S1504*H1504</f>
        <v>0</v>
      </c>
      <c r="AR1504" s="41" t="s">
        <v>394</v>
      </c>
      <c r="AT1504" s="41" t="s">
        <v>306</v>
      </c>
      <c r="AU1504" s="41" t="s">
        <v>86</v>
      </c>
      <c r="AY1504" s="17" t="s">
        <v>304</v>
      </c>
      <c r="BE1504" s="42">
        <f>IF(N1504="základní",J1504,0)</f>
        <v>0</v>
      </c>
      <c r="BF1504" s="42">
        <f>IF(N1504="snížená",J1504,0)</f>
        <v>0</v>
      </c>
      <c r="BG1504" s="42">
        <f>IF(N1504="zákl. přenesená",J1504,0)</f>
        <v>0</v>
      </c>
      <c r="BH1504" s="42">
        <f>IF(N1504="sníž. přenesená",J1504,0)</f>
        <v>0</v>
      </c>
      <c r="BI1504" s="42">
        <f>IF(N1504="nulová",J1504,0)</f>
        <v>0</v>
      </c>
      <c r="BJ1504" s="17" t="s">
        <v>8</v>
      </c>
      <c r="BK1504" s="42">
        <f>ROUND(I1504*H1504,0)</f>
        <v>0</v>
      </c>
      <c r="BL1504" s="17" t="s">
        <v>394</v>
      </c>
      <c r="BM1504" s="41" t="s">
        <v>2271</v>
      </c>
    </row>
    <row r="1505" spans="2:65" s="12" customFormat="1" x14ac:dyDescent="0.2">
      <c r="B1505" s="160"/>
      <c r="D1505" s="161" t="s">
        <v>327</v>
      </c>
      <c r="E1505" s="43" t="s">
        <v>1</v>
      </c>
      <c r="F1505" s="162" t="s">
        <v>2272</v>
      </c>
      <c r="H1505" s="163">
        <v>1</v>
      </c>
      <c r="L1505" s="160"/>
      <c r="M1505" s="164"/>
      <c r="T1505" s="165"/>
      <c r="AT1505" s="43" t="s">
        <v>327</v>
      </c>
      <c r="AU1505" s="43" t="s">
        <v>86</v>
      </c>
      <c r="AV1505" s="12" t="s">
        <v>86</v>
      </c>
      <c r="AW1505" s="12" t="s">
        <v>33</v>
      </c>
      <c r="AX1505" s="12" t="s">
        <v>8</v>
      </c>
      <c r="AY1505" s="43" t="s">
        <v>304</v>
      </c>
    </row>
    <row r="1506" spans="2:65" s="1" customFormat="1" ht="24.2" customHeight="1" x14ac:dyDescent="0.2">
      <c r="B1506" s="24"/>
      <c r="C1506" s="176" t="s">
        <v>2273</v>
      </c>
      <c r="D1506" s="176" t="s">
        <v>431</v>
      </c>
      <c r="E1506" s="177" t="s">
        <v>2274</v>
      </c>
      <c r="F1506" s="178" t="s">
        <v>2275</v>
      </c>
      <c r="G1506" s="179" t="s">
        <v>325</v>
      </c>
      <c r="H1506" s="180">
        <v>2.625</v>
      </c>
      <c r="I1506" s="46"/>
      <c r="J1506" s="181">
        <f>ROUND(I1506*H1506,0)</f>
        <v>0</v>
      </c>
      <c r="K1506" s="178" t="s">
        <v>310</v>
      </c>
      <c r="L1506" s="182"/>
      <c r="M1506" s="183" t="s">
        <v>1</v>
      </c>
      <c r="N1506" s="184" t="s">
        <v>42</v>
      </c>
      <c r="P1506" s="158">
        <f>O1506*H1506</f>
        <v>0</v>
      </c>
      <c r="Q1506" s="158">
        <v>2.5440000000000001E-2</v>
      </c>
      <c r="R1506" s="158">
        <f>Q1506*H1506</f>
        <v>6.6780000000000006E-2</v>
      </c>
      <c r="S1506" s="158">
        <v>0</v>
      </c>
      <c r="T1506" s="159">
        <f>S1506*H1506</f>
        <v>0</v>
      </c>
      <c r="AR1506" s="41" t="s">
        <v>476</v>
      </c>
      <c r="AT1506" s="41" t="s">
        <v>431</v>
      </c>
      <c r="AU1506" s="41" t="s">
        <v>86</v>
      </c>
      <c r="AY1506" s="17" t="s">
        <v>304</v>
      </c>
      <c r="BE1506" s="42">
        <f>IF(N1506="základní",J1506,0)</f>
        <v>0</v>
      </c>
      <c r="BF1506" s="42">
        <f>IF(N1506="snížená",J1506,0)</f>
        <v>0</v>
      </c>
      <c r="BG1506" s="42">
        <f>IF(N1506="zákl. přenesená",J1506,0)</f>
        <v>0</v>
      </c>
      <c r="BH1506" s="42">
        <f>IF(N1506="sníž. přenesená",J1506,0)</f>
        <v>0</v>
      </c>
      <c r="BI1506" s="42">
        <f>IF(N1506="nulová",J1506,0)</f>
        <v>0</v>
      </c>
      <c r="BJ1506" s="17" t="s">
        <v>8</v>
      </c>
      <c r="BK1506" s="42">
        <f>ROUND(I1506*H1506,0)</f>
        <v>0</v>
      </c>
      <c r="BL1506" s="17" t="s">
        <v>394</v>
      </c>
      <c r="BM1506" s="41" t="s">
        <v>2276</v>
      </c>
    </row>
    <row r="1507" spans="2:65" s="12" customFormat="1" x14ac:dyDescent="0.2">
      <c r="B1507" s="160"/>
      <c r="D1507" s="161" t="s">
        <v>327</v>
      </c>
      <c r="E1507" s="43" t="s">
        <v>1</v>
      </c>
      <c r="F1507" s="162" t="s">
        <v>2277</v>
      </c>
      <c r="H1507" s="163">
        <v>2.625</v>
      </c>
      <c r="L1507" s="160"/>
      <c r="M1507" s="164"/>
      <c r="T1507" s="165"/>
      <c r="AT1507" s="43" t="s">
        <v>327</v>
      </c>
      <c r="AU1507" s="43" t="s">
        <v>86</v>
      </c>
      <c r="AV1507" s="12" t="s">
        <v>86</v>
      </c>
      <c r="AW1507" s="12" t="s">
        <v>33</v>
      </c>
      <c r="AX1507" s="12" t="s">
        <v>8</v>
      </c>
      <c r="AY1507" s="43" t="s">
        <v>304</v>
      </c>
    </row>
    <row r="1508" spans="2:65" s="1" customFormat="1" ht="16.5" customHeight="1" x14ac:dyDescent="0.2">
      <c r="B1508" s="24"/>
      <c r="C1508" s="150" t="s">
        <v>2278</v>
      </c>
      <c r="D1508" s="150" t="s">
        <v>306</v>
      </c>
      <c r="E1508" s="151" t="s">
        <v>2279</v>
      </c>
      <c r="F1508" s="152" t="s">
        <v>2280</v>
      </c>
      <c r="G1508" s="153" t="s">
        <v>309</v>
      </c>
      <c r="H1508" s="154">
        <v>10</v>
      </c>
      <c r="I1508" s="40"/>
      <c r="J1508" s="155">
        <f>ROUND(I1508*H1508,0)</f>
        <v>0</v>
      </c>
      <c r="K1508" s="152" t="s">
        <v>310</v>
      </c>
      <c r="L1508" s="24"/>
      <c r="M1508" s="156" t="s">
        <v>1</v>
      </c>
      <c r="N1508" s="157" t="s">
        <v>42</v>
      </c>
      <c r="P1508" s="158">
        <f>O1508*H1508</f>
        <v>0</v>
      </c>
      <c r="Q1508" s="158">
        <v>0</v>
      </c>
      <c r="R1508" s="158">
        <f>Q1508*H1508</f>
        <v>0</v>
      </c>
      <c r="S1508" s="158">
        <v>0</v>
      </c>
      <c r="T1508" s="159">
        <f>S1508*H1508</f>
        <v>0</v>
      </c>
      <c r="AR1508" s="41" t="s">
        <v>394</v>
      </c>
      <c r="AT1508" s="41" t="s">
        <v>306</v>
      </c>
      <c r="AU1508" s="41" t="s">
        <v>86</v>
      </c>
      <c r="AY1508" s="17" t="s">
        <v>304</v>
      </c>
      <c r="BE1508" s="42">
        <f>IF(N1508="základní",J1508,0)</f>
        <v>0</v>
      </c>
      <c r="BF1508" s="42">
        <f>IF(N1508="snížená",J1508,0)</f>
        <v>0</v>
      </c>
      <c r="BG1508" s="42">
        <f>IF(N1508="zákl. přenesená",J1508,0)</f>
        <v>0</v>
      </c>
      <c r="BH1508" s="42">
        <f>IF(N1508="sníž. přenesená",J1508,0)</f>
        <v>0</v>
      </c>
      <c r="BI1508" s="42">
        <f>IF(N1508="nulová",J1508,0)</f>
        <v>0</v>
      </c>
      <c r="BJ1508" s="17" t="s">
        <v>8</v>
      </c>
      <c r="BK1508" s="42">
        <f>ROUND(I1508*H1508,0)</f>
        <v>0</v>
      </c>
      <c r="BL1508" s="17" t="s">
        <v>394</v>
      </c>
      <c r="BM1508" s="41" t="s">
        <v>2281</v>
      </c>
    </row>
    <row r="1509" spans="2:65" s="12" customFormat="1" x14ac:dyDescent="0.2">
      <c r="B1509" s="160"/>
      <c r="D1509" s="161" t="s">
        <v>327</v>
      </c>
      <c r="E1509" s="43" t="s">
        <v>1</v>
      </c>
      <c r="F1509" s="162" t="s">
        <v>1258</v>
      </c>
      <c r="H1509" s="163">
        <v>2</v>
      </c>
      <c r="L1509" s="160"/>
      <c r="M1509" s="164"/>
      <c r="T1509" s="165"/>
      <c r="AT1509" s="43" t="s">
        <v>327</v>
      </c>
      <c r="AU1509" s="43" t="s">
        <v>86</v>
      </c>
      <c r="AV1509" s="12" t="s">
        <v>86</v>
      </c>
      <c r="AW1509" s="12" t="s">
        <v>33</v>
      </c>
      <c r="AX1509" s="12" t="s">
        <v>77</v>
      </c>
      <c r="AY1509" s="43" t="s">
        <v>304</v>
      </c>
    </row>
    <row r="1510" spans="2:65" s="12" customFormat="1" x14ac:dyDescent="0.2">
      <c r="B1510" s="160"/>
      <c r="D1510" s="161" t="s">
        <v>327</v>
      </c>
      <c r="E1510" s="43" t="s">
        <v>1</v>
      </c>
      <c r="F1510" s="162" t="s">
        <v>1259</v>
      </c>
      <c r="H1510" s="163">
        <v>4</v>
      </c>
      <c r="L1510" s="160"/>
      <c r="M1510" s="164"/>
      <c r="T1510" s="165"/>
      <c r="AT1510" s="43" t="s">
        <v>327</v>
      </c>
      <c r="AU1510" s="43" t="s">
        <v>86</v>
      </c>
      <c r="AV1510" s="12" t="s">
        <v>86</v>
      </c>
      <c r="AW1510" s="12" t="s">
        <v>33</v>
      </c>
      <c r="AX1510" s="12" t="s">
        <v>77</v>
      </c>
      <c r="AY1510" s="43" t="s">
        <v>304</v>
      </c>
    </row>
    <row r="1511" spans="2:65" s="12" customFormat="1" x14ac:dyDescent="0.2">
      <c r="B1511" s="160"/>
      <c r="D1511" s="161" t="s">
        <v>327</v>
      </c>
      <c r="E1511" s="43" t="s">
        <v>1</v>
      </c>
      <c r="F1511" s="162" t="s">
        <v>1260</v>
      </c>
      <c r="H1511" s="163">
        <v>2</v>
      </c>
      <c r="L1511" s="160"/>
      <c r="M1511" s="164"/>
      <c r="T1511" s="165"/>
      <c r="AT1511" s="43" t="s">
        <v>327</v>
      </c>
      <c r="AU1511" s="43" t="s">
        <v>86</v>
      </c>
      <c r="AV1511" s="12" t="s">
        <v>86</v>
      </c>
      <c r="AW1511" s="12" t="s">
        <v>33</v>
      </c>
      <c r="AX1511" s="12" t="s">
        <v>77</v>
      </c>
      <c r="AY1511" s="43" t="s">
        <v>304</v>
      </c>
    </row>
    <row r="1512" spans="2:65" s="12" customFormat="1" x14ac:dyDescent="0.2">
      <c r="B1512" s="160"/>
      <c r="D1512" s="161" t="s">
        <v>327</v>
      </c>
      <c r="E1512" s="43" t="s">
        <v>1</v>
      </c>
      <c r="F1512" s="162" t="s">
        <v>1261</v>
      </c>
      <c r="H1512" s="163">
        <v>2</v>
      </c>
      <c r="L1512" s="160"/>
      <c r="M1512" s="164"/>
      <c r="T1512" s="165"/>
      <c r="AT1512" s="43" t="s">
        <v>327</v>
      </c>
      <c r="AU1512" s="43" t="s">
        <v>86</v>
      </c>
      <c r="AV1512" s="12" t="s">
        <v>86</v>
      </c>
      <c r="AW1512" s="12" t="s">
        <v>33</v>
      </c>
      <c r="AX1512" s="12" t="s">
        <v>77</v>
      </c>
      <c r="AY1512" s="43" t="s">
        <v>304</v>
      </c>
    </row>
    <row r="1513" spans="2:65" s="13" customFormat="1" x14ac:dyDescent="0.2">
      <c r="B1513" s="166"/>
      <c r="D1513" s="161" t="s">
        <v>327</v>
      </c>
      <c r="E1513" s="44" t="s">
        <v>1</v>
      </c>
      <c r="F1513" s="167" t="s">
        <v>335</v>
      </c>
      <c r="H1513" s="168">
        <v>10</v>
      </c>
      <c r="L1513" s="166"/>
      <c r="M1513" s="169"/>
      <c r="T1513" s="170"/>
      <c r="AT1513" s="44" t="s">
        <v>327</v>
      </c>
      <c r="AU1513" s="44" t="s">
        <v>86</v>
      </c>
      <c r="AV1513" s="13" t="s">
        <v>315</v>
      </c>
      <c r="AW1513" s="13" t="s">
        <v>33</v>
      </c>
      <c r="AX1513" s="13" t="s">
        <v>8</v>
      </c>
      <c r="AY1513" s="44" t="s">
        <v>304</v>
      </c>
    </row>
    <row r="1514" spans="2:65" s="1" customFormat="1" ht="24.2" customHeight="1" x14ac:dyDescent="0.2">
      <c r="B1514" s="24"/>
      <c r="C1514" s="176" t="s">
        <v>2282</v>
      </c>
      <c r="D1514" s="176" t="s">
        <v>431</v>
      </c>
      <c r="E1514" s="177" t="s">
        <v>2283</v>
      </c>
      <c r="F1514" s="178" t="s">
        <v>2284</v>
      </c>
      <c r="G1514" s="179" t="s">
        <v>309</v>
      </c>
      <c r="H1514" s="180">
        <v>10</v>
      </c>
      <c r="I1514" s="46"/>
      <c r="J1514" s="181">
        <f>ROUND(I1514*H1514,0)</f>
        <v>0</v>
      </c>
      <c r="K1514" s="178" t="s">
        <v>310</v>
      </c>
      <c r="L1514" s="182"/>
      <c r="M1514" s="183" t="s">
        <v>1</v>
      </c>
      <c r="N1514" s="184" t="s">
        <v>42</v>
      </c>
      <c r="P1514" s="158">
        <f>O1514*H1514</f>
        <v>0</v>
      </c>
      <c r="Q1514" s="158">
        <v>1.4999999999999999E-4</v>
      </c>
      <c r="R1514" s="158">
        <f>Q1514*H1514</f>
        <v>1.4999999999999998E-3</v>
      </c>
      <c r="S1514" s="158">
        <v>0</v>
      </c>
      <c r="T1514" s="159">
        <f>S1514*H1514</f>
        <v>0</v>
      </c>
      <c r="AR1514" s="41" t="s">
        <v>476</v>
      </c>
      <c r="AT1514" s="41" t="s">
        <v>431</v>
      </c>
      <c r="AU1514" s="41" t="s">
        <v>86</v>
      </c>
      <c r="AY1514" s="17" t="s">
        <v>304</v>
      </c>
      <c r="BE1514" s="42">
        <f>IF(N1514="základní",J1514,0)</f>
        <v>0</v>
      </c>
      <c r="BF1514" s="42">
        <f>IF(N1514="snížená",J1514,0)</f>
        <v>0</v>
      </c>
      <c r="BG1514" s="42">
        <f>IF(N1514="zákl. přenesená",J1514,0)</f>
        <v>0</v>
      </c>
      <c r="BH1514" s="42">
        <f>IF(N1514="sníž. přenesená",J1514,0)</f>
        <v>0</v>
      </c>
      <c r="BI1514" s="42">
        <f>IF(N1514="nulová",J1514,0)</f>
        <v>0</v>
      </c>
      <c r="BJ1514" s="17" t="s">
        <v>8</v>
      </c>
      <c r="BK1514" s="42">
        <f>ROUND(I1514*H1514,0)</f>
        <v>0</v>
      </c>
      <c r="BL1514" s="17" t="s">
        <v>394</v>
      </c>
      <c r="BM1514" s="41" t="s">
        <v>2285</v>
      </c>
    </row>
    <row r="1515" spans="2:65" s="1" customFormat="1" ht="21.75" customHeight="1" x14ac:dyDescent="0.2">
      <c r="B1515" s="24"/>
      <c r="C1515" s="150" t="s">
        <v>2286</v>
      </c>
      <c r="D1515" s="150" t="s">
        <v>306</v>
      </c>
      <c r="E1515" s="151" t="s">
        <v>2287</v>
      </c>
      <c r="F1515" s="152" t="s">
        <v>2288</v>
      </c>
      <c r="G1515" s="153" t="s">
        <v>309</v>
      </c>
      <c r="H1515" s="154">
        <v>10</v>
      </c>
      <c r="I1515" s="40"/>
      <c r="J1515" s="155">
        <f>ROUND(I1515*H1515,0)</f>
        <v>0</v>
      </c>
      <c r="K1515" s="152" t="s">
        <v>310</v>
      </c>
      <c r="L1515" s="24"/>
      <c r="M1515" s="156" t="s">
        <v>1</v>
      </c>
      <c r="N1515" s="157" t="s">
        <v>42</v>
      </c>
      <c r="P1515" s="158">
        <f>O1515*H1515</f>
        <v>0</v>
      </c>
      <c r="Q1515" s="158">
        <v>0</v>
      </c>
      <c r="R1515" s="158">
        <f>Q1515*H1515</f>
        <v>0</v>
      </c>
      <c r="S1515" s="158">
        <v>0</v>
      </c>
      <c r="T1515" s="159">
        <f>S1515*H1515</f>
        <v>0</v>
      </c>
      <c r="AR1515" s="41" t="s">
        <v>394</v>
      </c>
      <c r="AT1515" s="41" t="s">
        <v>306</v>
      </c>
      <c r="AU1515" s="41" t="s">
        <v>86</v>
      </c>
      <c r="AY1515" s="17" t="s">
        <v>304</v>
      </c>
      <c r="BE1515" s="42">
        <f>IF(N1515="základní",J1515,0)</f>
        <v>0</v>
      </c>
      <c r="BF1515" s="42">
        <f>IF(N1515="snížená",J1515,0)</f>
        <v>0</v>
      </c>
      <c r="BG1515" s="42">
        <f>IF(N1515="zákl. přenesená",J1515,0)</f>
        <v>0</v>
      </c>
      <c r="BH1515" s="42">
        <f>IF(N1515="sníž. přenesená",J1515,0)</f>
        <v>0</v>
      </c>
      <c r="BI1515" s="42">
        <f>IF(N1515="nulová",J1515,0)</f>
        <v>0</v>
      </c>
      <c r="BJ1515" s="17" t="s">
        <v>8</v>
      </c>
      <c r="BK1515" s="42">
        <f>ROUND(I1515*H1515,0)</f>
        <v>0</v>
      </c>
      <c r="BL1515" s="17" t="s">
        <v>394</v>
      </c>
      <c r="BM1515" s="41" t="s">
        <v>2289</v>
      </c>
    </row>
    <row r="1516" spans="2:65" s="12" customFormat="1" x14ac:dyDescent="0.2">
      <c r="B1516" s="160"/>
      <c r="D1516" s="161" t="s">
        <v>327</v>
      </c>
      <c r="E1516" s="43" t="s">
        <v>1</v>
      </c>
      <c r="F1516" s="162" t="s">
        <v>1258</v>
      </c>
      <c r="H1516" s="163">
        <v>2</v>
      </c>
      <c r="L1516" s="160"/>
      <c r="M1516" s="164"/>
      <c r="T1516" s="165"/>
      <c r="AT1516" s="43" t="s">
        <v>327</v>
      </c>
      <c r="AU1516" s="43" t="s">
        <v>86</v>
      </c>
      <c r="AV1516" s="12" t="s">
        <v>86</v>
      </c>
      <c r="AW1516" s="12" t="s">
        <v>33</v>
      </c>
      <c r="AX1516" s="12" t="s">
        <v>77</v>
      </c>
      <c r="AY1516" s="43" t="s">
        <v>304</v>
      </c>
    </row>
    <row r="1517" spans="2:65" s="12" customFormat="1" x14ac:dyDescent="0.2">
      <c r="B1517" s="160"/>
      <c r="D1517" s="161" t="s">
        <v>327</v>
      </c>
      <c r="E1517" s="43" t="s">
        <v>1</v>
      </c>
      <c r="F1517" s="162" t="s">
        <v>1259</v>
      </c>
      <c r="H1517" s="163">
        <v>4</v>
      </c>
      <c r="L1517" s="160"/>
      <c r="M1517" s="164"/>
      <c r="T1517" s="165"/>
      <c r="AT1517" s="43" t="s">
        <v>327</v>
      </c>
      <c r="AU1517" s="43" t="s">
        <v>86</v>
      </c>
      <c r="AV1517" s="12" t="s">
        <v>86</v>
      </c>
      <c r="AW1517" s="12" t="s">
        <v>33</v>
      </c>
      <c r="AX1517" s="12" t="s">
        <v>77</v>
      </c>
      <c r="AY1517" s="43" t="s">
        <v>304</v>
      </c>
    </row>
    <row r="1518" spans="2:65" s="12" customFormat="1" x14ac:dyDescent="0.2">
      <c r="B1518" s="160"/>
      <c r="D1518" s="161" t="s">
        <v>327</v>
      </c>
      <c r="E1518" s="43" t="s">
        <v>1</v>
      </c>
      <c r="F1518" s="162" t="s">
        <v>1260</v>
      </c>
      <c r="H1518" s="163">
        <v>2</v>
      </c>
      <c r="L1518" s="160"/>
      <c r="M1518" s="164"/>
      <c r="T1518" s="165"/>
      <c r="AT1518" s="43" t="s">
        <v>327</v>
      </c>
      <c r="AU1518" s="43" t="s">
        <v>86</v>
      </c>
      <c r="AV1518" s="12" t="s">
        <v>86</v>
      </c>
      <c r="AW1518" s="12" t="s">
        <v>33</v>
      </c>
      <c r="AX1518" s="12" t="s">
        <v>77</v>
      </c>
      <c r="AY1518" s="43" t="s">
        <v>304</v>
      </c>
    </row>
    <row r="1519" spans="2:65" s="12" customFormat="1" x14ac:dyDescent="0.2">
      <c r="B1519" s="160"/>
      <c r="D1519" s="161" t="s">
        <v>327</v>
      </c>
      <c r="E1519" s="43" t="s">
        <v>1</v>
      </c>
      <c r="F1519" s="162" t="s">
        <v>1261</v>
      </c>
      <c r="H1519" s="163">
        <v>2</v>
      </c>
      <c r="L1519" s="160"/>
      <c r="M1519" s="164"/>
      <c r="T1519" s="165"/>
      <c r="AT1519" s="43" t="s">
        <v>327</v>
      </c>
      <c r="AU1519" s="43" t="s">
        <v>86</v>
      </c>
      <c r="AV1519" s="12" t="s">
        <v>86</v>
      </c>
      <c r="AW1519" s="12" t="s">
        <v>33</v>
      </c>
      <c r="AX1519" s="12" t="s">
        <v>77</v>
      </c>
      <c r="AY1519" s="43" t="s">
        <v>304</v>
      </c>
    </row>
    <row r="1520" spans="2:65" s="13" customFormat="1" x14ac:dyDescent="0.2">
      <c r="B1520" s="166"/>
      <c r="D1520" s="161" t="s">
        <v>327</v>
      </c>
      <c r="E1520" s="44" t="s">
        <v>1</v>
      </c>
      <c r="F1520" s="167" t="s">
        <v>335</v>
      </c>
      <c r="H1520" s="168">
        <v>10</v>
      </c>
      <c r="L1520" s="166"/>
      <c r="M1520" s="169"/>
      <c r="T1520" s="170"/>
      <c r="AT1520" s="44" t="s">
        <v>327</v>
      </c>
      <c r="AU1520" s="44" t="s">
        <v>86</v>
      </c>
      <c r="AV1520" s="13" t="s">
        <v>315</v>
      </c>
      <c r="AW1520" s="13" t="s">
        <v>33</v>
      </c>
      <c r="AX1520" s="13" t="s">
        <v>8</v>
      </c>
      <c r="AY1520" s="44" t="s">
        <v>304</v>
      </c>
    </row>
    <row r="1521" spans="2:65" s="1" customFormat="1" ht="16.5" customHeight="1" x14ac:dyDescent="0.2">
      <c r="B1521" s="24"/>
      <c r="C1521" s="176" t="s">
        <v>2290</v>
      </c>
      <c r="D1521" s="176" t="s">
        <v>431</v>
      </c>
      <c r="E1521" s="177" t="s">
        <v>2291</v>
      </c>
      <c r="F1521" s="178" t="s">
        <v>2292</v>
      </c>
      <c r="G1521" s="179" t="s">
        <v>309</v>
      </c>
      <c r="H1521" s="180">
        <v>10</v>
      </c>
      <c r="I1521" s="46"/>
      <c r="J1521" s="181">
        <f>ROUND(I1521*H1521,0)</f>
        <v>0</v>
      </c>
      <c r="K1521" s="178" t="s">
        <v>310</v>
      </c>
      <c r="L1521" s="182"/>
      <c r="M1521" s="183" t="s">
        <v>1</v>
      </c>
      <c r="N1521" s="184" t="s">
        <v>42</v>
      </c>
      <c r="P1521" s="158">
        <f>O1521*H1521</f>
        <v>0</v>
      </c>
      <c r="Q1521" s="158">
        <v>2.2000000000000001E-3</v>
      </c>
      <c r="R1521" s="158">
        <f>Q1521*H1521</f>
        <v>2.2000000000000002E-2</v>
      </c>
      <c r="S1521" s="158">
        <v>0</v>
      </c>
      <c r="T1521" s="159">
        <f>S1521*H1521</f>
        <v>0</v>
      </c>
      <c r="AR1521" s="41" t="s">
        <v>476</v>
      </c>
      <c r="AT1521" s="41" t="s">
        <v>431</v>
      </c>
      <c r="AU1521" s="41" t="s">
        <v>86</v>
      </c>
      <c r="AY1521" s="17" t="s">
        <v>304</v>
      </c>
      <c r="BE1521" s="42">
        <f>IF(N1521="základní",J1521,0)</f>
        <v>0</v>
      </c>
      <c r="BF1521" s="42">
        <f>IF(N1521="snížená",J1521,0)</f>
        <v>0</v>
      </c>
      <c r="BG1521" s="42">
        <f>IF(N1521="zákl. přenesená",J1521,0)</f>
        <v>0</v>
      </c>
      <c r="BH1521" s="42">
        <f>IF(N1521="sníž. přenesená",J1521,0)</f>
        <v>0</v>
      </c>
      <c r="BI1521" s="42">
        <f>IF(N1521="nulová",J1521,0)</f>
        <v>0</v>
      </c>
      <c r="BJ1521" s="17" t="s">
        <v>8</v>
      </c>
      <c r="BK1521" s="42">
        <f>ROUND(I1521*H1521,0)</f>
        <v>0</v>
      </c>
      <c r="BL1521" s="17" t="s">
        <v>394</v>
      </c>
      <c r="BM1521" s="41" t="s">
        <v>2293</v>
      </c>
    </row>
    <row r="1522" spans="2:65" s="1" customFormat="1" ht="21.75" customHeight="1" x14ac:dyDescent="0.2">
      <c r="B1522" s="24"/>
      <c r="C1522" s="150" t="s">
        <v>2294</v>
      </c>
      <c r="D1522" s="150" t="s">
        <v>306</v>
      </c>
      <c r="E1522" s="151" t="s">
        <v>2295</v>
      </c>
      <c r="F1522" s="152" t="s">
        <v>2296</v>
      </c>
      <c r="G1522" s="153" t="s">
        <v>309</v>
      </c>
      <c r="H1522" s="154">
        <v>1</v>
      </c>
      <c r="I1522" s="40"/>
      <c r="J1522" s="155">
        <f>ROUND(I1522*H1522,0)</f>
        <v>0</v>
      </c>
      <c r="K1522" s="152" t="s">
        <v>310</v>
      </c>
      <c r="L1522" s="24"/>
      <c r="M1522" s="156" t="s">
        <v>1</v>
      </c>
      <c r="N1522" s="157" t="s">
        <v>42</v>
      </c>
      <c r="P1522" s="158">
        <f>O1522*H1522</f>
        <v>0</v>
      </c>
      <c r="Q1522" s="158">
        <v>0</v>
      </c>
      <c r="R1522" s="158">
        <f>Q1522*H1522</f>
        <v>0</v>
      </c>
      <c r="S1522" s="158">
        <v>0</v>
      </c>
      <c r="T1522" s="159">
        <f>S1522*H1522</f>
        <v>0</v>
      </c>
      <c r="AR1522" s="41" t="s">
        <v>394</v>
      </c>
      <c r="AT1522" s="41" t="s">
        <v>306</v>
      </c>
      <c r="AU1522" s="41" t="s">
        <v>86</v>
      </c>
      <c r="AY1522" s="17" t="s">
        <v>304</v>
      </c>
      <c r="BE1522" s="42">
        <f>IF(N1522="základní",J1522,0)</f>
        <v>0</v>
      </c>
      <c r="BF1522" s="42">
        <f>IF(N1522="snížená",J1522,0)</f>
        <v>0</v>
      </c>
      <c r="BG1522" s="42">
        <f>IF(N1522="zákl. přenesená",J1522,0)</f>
        <v>0</v>
      </c>
      <c r="BH1522" s="42">
        <f>IF(N1522="sníž. přenesená",J1522,0)</f>
        <v>0</v>
      </c>
      <c r="BI1522" s="42">
        <f>IF(N1522="nulová",J1522,0)</f>
        <v>0</v>
      </c>
      <c r="BJ1522" s="17" t="s">
        <v>8</v>
      </c>
      <c r="BK1522" s="42">
        <f>ROUND(I1522*H1522,0)</f>
        <v>0</v>
      </c>
      <c r="BL1522" s="17" t="s">
        <v>394</v>
      </c>
      <c r="BM1522" s="41" t="s">
        <v>2297</v>
      </c>
    </row>
    <row r="1523" spans="2:65" s="12" customFormat="1" x14ac:dyDescent="0.2">
      <c r="B1523" s="160"/>
      <c r="D1523" s="161" t="s">
        <v>327</v>
      </c>
      <c r="E1523" s="43" t="s">
        <v>1</v>
      </c>
      <c r="F1523" s="162" t="s">
        <v>2298</v>
      </c>
      <c r="H1523" s="163">
        <v>1</v>
      </c>
      <c r="L1523" s="160"/>
      <c r="M1523" s="164"/>
      <c r="T1523" s="165"/>
      <c r="AT1523" s="43" t="s">
        <v>327</v>
      </c>
      <c r="AU1523" s="43" t="s">
        <v>86</v>
      </c>
      <c r="AV1523" s="12" t="s">
        <v>86</v>
      </c>
      <c r="AW1523" s="12" t="s">
        <v>33</v>
      </c>
      <c r="AX1523" s="12" t="s">
        <v>8</v>
      </c>
      <c r="AY1523" s="43" t="s">
        <v>304</v>
      </c>
    </row>
    <row r="1524" spans="2:65" s="1" customFormat="1" ht="16.5" customHeight="1" x14ac:dyDescent="0.2">
      <c r="B1524" s="24"/>
      <c r="C1524" s="176" t="s">
        <v>2299</v>
      </c>
      <c r="D1524" s="176" t="s">
        <v>431</v>
      </c>
      <c r="E1524" s="177" t="s">
        <v>2300</v>
      </c>
      <c r="F1524" s="178" t="s">
        <v>2301</v>
      </c>
      <c r="G1524" s="179" t="s">
        <v>309</v>
      </c>
      <c r="H1524" s="180">
        <v>1</v>
      </c>
      <c r="I1524" s="46"/>
      <c r="J1524" s="181">
        <f>ROUND(I1524*H1524,0)</f>
        <v>0</v>
      </c>
      <c r="K1524" s="178" t="s">
        <v>310</v>
      </c>
      <c r="L1524" s="182"/>
      <c r="M1524" s="183" t="s">
        <v>1</v>
      </c>
      <c r="N1524" s="184" t="s">
        <v>42</v>
      </c>
      <c r="P1524" s="158">
        <f>O1524*H1524</f>
        <v>0</v>
      </c>
      <c r="Q1524" s="158">
        <v>2.2000000000000001E-3</v>
      </c>
      <c r="R1524" s="158">
        <f>Q1524*H1524</f>
        <v>2.2000000000000001E-3</v>
      </c>
      <c r="S1524" s="158">
        <v>0</v>
      </c>
      <c r="T1524" s="159">
        <f>S1524*H1524</f>
        <v>0</v>
      </c>
      <c r="AR1524" s="41" t="s">
        <v>476</v>
      </c>
      <c r="AT1524" s="41" t="s">
        <v>431</v>
      </c>
      <c r="AU1524" s="41" t="s">
        <v>86</v>
      </c>
      <c r="AY1524" s="17" t="s">
        <v>304</v>
      </c>
      <c r="BE1524" s="42">
        <f>IF(N1524="základní",J1524,0)</f>
        <v>0</v>
      </c>
      <c r="BF1524" s="42">
        <f>IF(N1524="snížená",J1524,0)</f>
        <v>0</v>
      </c>
      <c r="BG1524" s="42">
        <f>IF(N1524="zákl. přenesená",J1524,0)</f>
        <v>0</v>
      </c>
      <c r="BH1524" s="42">
        <f>IF(N1524="sníž. přenesená",J1524,0)</f>
        <v>0</v>
      </c>
      <c r="BI1524" s="42">
        <f>IF(N1524="nulová",J1524,0)</f>
        <v>0</v>
      </c>
      <c r="BJ1524" s="17" t="s">
        <v>8</v>
      </c>
      <c r="BK1524" s="42">
        <f>ROUND(I1524*H1524,0)</f>
        <v>0</v>
      </c>
      <c r="BL1524" s="17" t="s">
        <v>394</v>
      </c>
      <c r="BM1524" s="41" t="s">
        <v>2302</v>
      </c>
    </row>
    <row r="1525" spans="2:65" s="12" customFormat="1" x14ac:dyDescent="0.2">
      <c r="B1525" s="160"/>
      <c r="D1525" s="161" t="s">
        <v>327</v>
      </c>
      <c r="E1525" s="43" t="s">
        <v>1</v>
      </c>
      <c r="F1525" s="162" t="s">
        <v>2298</v>
      </c>
      <c r="H1525" s="163">
        <v>1</v>
      </c>
      <c r="L1525" s="160"/>
      <c r="M1525" s="164"/>
      <c r="T1525" s="165"/>
      <c r="AT1525" s="43" t="s">
        <v>327</v>
      </c>
      <c r="AU1525" s="43" t="s">
        <v>86</v>
      </c>
      <c r="AV1525" s="12" t="s">
        <v>86</v>
      </c>
      <c r="AW1525" s="12" t="s">
        <v>33</v>
      </c>
      <c r="AX1525" s="12" t="s">
        <v>8</v>
      </c>
      <c r="AY1525" s="43" t="s">
        <v>304</v>
      </c>
    </row>
    <row r="1526" spans="2:65" s="1" customFormat="1" ht="33" customHeight="1" x14ac:dyDescent="0.2">
      <c r="B1526" s="24"/>
      <c r="C1526" s="150" t="s">
        <v>2303</v>
      </c>
      <c r="D1526" s="150" t="s">
        <v>306</v>
      </c>
      <c r="E1526" s="151" t="s">
        <v>2304</v>
      </c>
      <c r="F1526" s="152" t="s">
        <v>2305</v>
      </c>
      <c r="G1526" s="153" t="s">
        <v>416</v>
      </c>
      <c r="H1526" s="154">
        <v>0.20599999999999999</v>
      </c>
      <c r="I1526" s="40"/>
      <c r="J1526" s="155">
        <f>ROUND(I1526*H1526,0)</f>
        <v>0</v>
      </c>
      <c r="K1526" s="152" t="s">
        <v>310</v>
      </c>
      <c r="L1526" s="24"/>
      <c r="M1526" s="156" t="s">
        <v>1</v>
      </c>
      <c r="N1526" s="157" t="s">
        <v>42</v>
      </c>
      <c r="P1526" s="158">
        <f>O1526*H1526</f>
        <v>0</v>
      </c>
      <c r="Q1526" s="158">
        <v>0</v>
      </c>
      <c r="R1526" s="158">
        <f>Q1526*H1526</f>
        <v>0</v>
      </c>
      <c r="S1526" s="158">
        <v>0</v>
      </c>
      <c r="T1526" s="159">
        <f>S1526*H1526</f>
        <v>0</v>
      </c>
      <c r="AR1526" s="41" t="s">
        <v>394</v>
      </c>
      <c r="AT1526" s="41" t="s">
        <v>306</v>
      </c>
      <c r="AU1526" s="41" t="s">
        <v>86</v>
      </c>
      <c r="AY1526" s="17" t="s">
        <v>304</v>
      </c>
      <c r="BE1526" s="42">
        <f>IF(N1526="základní",J1526,0)</f>
        <v>0</v>
      </c>
      <c r="BF1526" s="42">
        <f>IF(N1526="snížená",J1526,0)</f>
        <v>0</v>
      </c>
      <c r="BG1526" s="42">
        <f>IF(N1526="zákl. přenesená",J1526,0)</f>
        <v>0</v>
      </c>
      <c r="BH1526" s="42">
        <f>IF(N1526="sníž. přenesená",J1526,0)</f>
        <v>0</v>
      </c>
      <c r="BI1526" s="42">
        <f>IF(N1526="nulová",J1526,0)</f>
        <v>0</v>
      </c>
      <c r="BJ1526" s="17" t="s">
        <v>8</v>
      </c>
      <c r="BK1526" s="42">
        <f>ROUND(I1526*H1526,0)</f>
        <v>0</v>
      </c>
      <c r="BL1526" s="17" t="s">
        <v>394</v>
      </c>
      <c r="BM1526" s="41" t="s">
        <v>2306</v>
      </c>
    </row>
    <row r="1527" spans="2:65" s="11" customFormat="1" ht="22.9" customHeight="1" x14ac:dyDescent="0.2">
      <c r="B1527" s="142"/>
      <c r="D1527" s="37" t="s">
        <v>76</v>
      </c>
      <c r="E1527" s="148" t="s">
        <v>2307</v>
      </c>
      <c r="F1527" s="148" t="s">
        <v>2308</v>
      </c>
      <c r="J1527" s="149">
        <f>BK1527</f>
        <v>0</v>
      </c>
      <c r="L1527" s="142"/>
      <c r="M1527" s="145"/>
      <c r="P1527" s="146">
        <f>SUM(P1528:P1597)</f>
        <v>0</v>
      </c>
      <c r="R1527" s="146">
        <f>SUM(R1528:R1597)</f>
        <v>46.52207533875</v>
      </c>
      <c r="T1527" s="147">
        <f>SUM(T1528:T1597)</f>
        <v>0.54</v>
      </c>
      <c r="AR1527" s="37" t="s">
        <v>86</v>
      </c>
      <c r="AT1527" s="38" t="s">
        <v>76</v>
      </c>
      <c r="AU1527" s="38" t="s">
        <v>8</v>
      </c>
      <c r="AY1527" s="37" t="s">
        <v>304</v>
      </c>
      <c r="BK1527" s="39">
        <f>SUM(BK1528:BK1597)</f>
        <v>0</v>
      </c>
    </row>
    <row r="1528" spans="2:65" s="1" customFormat="1" ht="21.75" customHeight="1" x14ac:dyDescent="0.2">
      <c r="B1528" s="24"/>
      <c r="C1528" s="150" t="s">
        <v>2309</v>
      </c>
      <c r="D1528" s="150" t="s">
        <v>306</v>
      </c>
      <c r="E1528" s="151" t="s">
        <v>2310</v>
      </c>
      <c r="F1528" s="152" t="s">
        <v>2311</v>
      </c>
      <c r="G1528" s="153" t="s">
        <v>325</v>
      </c>
      <c r="H1528" s="154">
        <v>20</v>
      </c>
      <c r="I1528" s="40"/>
      <c r="J1528" s="155">
        <f>ROUND(I1528*H1528,0)</f>
        <v>0</v>
      </c>
      <c r="K1528" s="152" t="s">
        <v>310</v>
      </c>
      <c r="L1528" s="24"/>
      <c r="M1528" s="156" t="s">
        <v>1</v>
      </c>
      <c r="N1528" s="157" t="s">
        <v>42</v>
      </c>
      <c r="P1528" s="158">
        <f>O1528*H1528</f>
        <v>0</v>
      </c>
      <c r="Q1528" s="158">
        <v>0</v>
      </c>
      <c r="R1528" s="158">
        <f>Q1528*H1528</f>
        <v>0</v>
      </c>
      <c r="S1528" s="158">
        <v>7.0000000000000001E-3</v>
      </c>
      <c r="T1528" s="159">
        <f>S1528*H1528</f>
        <v>0.14000000000000001</v>
      </c>
      <c r="AR1528" s="41" t="s">
        <v>394</v>
      </c>
      <c r="AT1528" s="41" t="s">
        <v>306</v>
      </c>
      <c r="AU1528" s="41" t="s">
        <v>86</v>
      </c>
      <c r="AY1528" s="17" t="s">
        <v>304</v>
      </c>
      <c r="BE1528" s="42">
        <f>IF(N1528="základní",J1528,0)</f>
        <v>0</v>
      </c>
      <c r="BF1528" s="42">
        <f>IF(N1528="snížená",J1528,0)</f>
        <v>0</v>
      </c>
      <c r="BG1528" s="42">
        <f>IF(N1528="zákl. přenesená",J1528,0)</f>
        <v>0</v>
      </c>
      <c r="BH1528" s="42">
        <f>IF(N1528="sníž. přenesená",J1528,0)</f>
        <v>0</v>
      </c>
      <c r="BI1528" s="42">
        <f>IF(N1528="nulová",J1528,0)</f>
        <v>0</v>
      </c>
      <c r="BJ1528" s="17" t="s">
        <v>8</v>
      </c>
      <c r="BK1528" s="42">
        <f>ROUND(I1528*H1528,0)</f>
        <v>0</v>
      </c>
      <c r="BL1528" s="17" t="s">
        <v>394</v>
      </c>
      <c r="BM1528" s="41" t="s">
        <v>2312</v>
      </c>
    </row>
    <row r="1529" spans="2:65" s="12" customFormat="1" x14ac:dyDescent="0.2">
      <c r="B1529" s="160"/>
      <c r="D1529" s="161" t="s">
        <v>327</v>
      </c>
      <c r="E1529" s="43" t="s">
        <v>1</v>
      </c>
      <c r="F1529" s="162" t="s">
        <v>2313</v>
      </c>
      <c r="H1529" s="163">
        <v>12</v>
      </c>
      <c r="L1529" s="160"/>
      <c r="M1529" s="164"/>
      <c r="T1529" s="165"/>
      <c r="AT1529" s="43" t="s">
        <v>327</v>
      </c>
      <c r="AU1529" s="43" t="s">
        <v>86</v>
      </c>
      <c r="AV1529" s="12" t="s">
        <v>86</v>
      </c>
      <c r="AW1529" s="12" t="s">
        <v>33</v>
      </c>
      <c r="AX1529" s="12" t="s">
        <v>77</v>
      </c>
      <c r="AY1529" s="43" t="s">
        <v>304</v>
      </c>
    </row>
    <row r="1530" spans="2:65" s="12" customFormat="1" x14ac:dyDescent="0.2">
      <c r="B1530" s="160"/>
      <c r="D1530" s="161" t="s">
        <v>327</v>
      </c>
      <c r="E1530" s="43" t="s">
        <v>1</v>
      </c>
      <c r="F1530" s="162" t="s">
        <v>2314</v>
      </c>
      <c r="H1530" s="163">
        <v>8</v>
      </c>
      <c r="L1530" s="160"/>
      <c r="M1530" s="164"/>
      <c r="T1530" s="165"/>
      <c r="AT1530" s="43" t="s">
        <v>327</v>
      </c>
      <c r="AU1530" s="43" t="s">
        <v>86</v>
      </c>
      <c r="AV1530" s="12" t="s">
        <v>86</v>
      </c>
      <c r="AW1530" s="12" t="s">
        <v>33</v>
      </c>
      <c r="AX1530" s="12" t="s">
        <v>77</v>
      </c>
      <c r="AY1530" s="43" t="s">
        <v>304</v>
      </c>
    </row>
    <row r="1531" spans="2:65" s="13" customFormat="1" x14ac:dyDescent="0.2">
      <c r="B1531" s="166"/>
      <c r="D1531" s="161" t="s">
        <v>327</v>
      </c>
      <c r="E1531" s="44" t="s">
        <v>1</v>
      </c>
      <c r="F1531" s="167" t="s">
        <v>335</v>
      </c>
      <c r="H1531" s="168">
        <v>20</v>
      </c>
      <c r="L1531" s="166"/>
      <c r="M1531" s="169"/>
      <c r="T1531" s="170"/>
      <c r="AT1531" s="44" t="s">
        <v>327</v>
      </c>
      <c r="AU1531" s="44" t="s">
        <v>86</v>
      </c>
      <c r="AV1531" s="13" t="s">
        <v>315</v>
      </c>
      <c r="AW1531" s="13" t="s">
        <v>33</v>
      </c>
      <c r="AX1531" s="13" t="s">
        <v>8</v>
      </c>
      <c r="AY1531" s="44" t="s">
        <v>304</v>
      </c>
    </row>
    <row r="1532" spans="2:65" s="1" customFormat="1" ht="16.5" customHeight="1" x14ac:dyDescent="0.2">
      <c r="B1532" s="24"/>
      <c r="C1532" s="176" t="s">
        <v>2315</v>
      </c>
      <c r="D1532" s="176" t="s">
        <v>431</v>
      </c>
      <c r="E1532" s="177" t="s">
        <v>2316</v>
      </c>
      <c r="F1532" s="178" t="s">
        <v>2317</v>
      </c>
      <c r="G1532" s="179" t="s">
        <v>2318</v>
      </c>
      <c r="H1532" s="180">
        <v>1</v>
      </c>
      <c r="I1532" s="46"/>
      <c r="J1532" s="181">
        <f>ROUND(I1532*H1532,0)</f>
        <v>0</v>
      </c>
      <c r="K1532" s="178" t="s">
        <v>1</v>
      </c>
      <c r="L1532" s="182"/>
      <c r="M1532" s="183" t="s">
        <v>1</v>
      </c>
      <c r="N1532" s="184" t="s">
        <v>42</v>
      </c>
      <c r="P1532" s="158">
        <f>O1532*H1532</f>
        <v>0</v>
      </c>
      <c r="Q1532" s="158">
        <v>0</v>
      </c>
      <c r="R1532" s="158">
        <f>Q1532*H1532</f>
        <v>0</v>
      </c>
      <c r="S1532" s="158">
        <v>0</v>
      </c>
      <c r="T1532" s="159">
        <f>S1532*H1532</f>
        <v>0</v>
      </c>
      <c r="AR1532" s="41" t="s">
        <v>476</v>
      </c>
      <c r="AT1532" s="41" t="s">
        <v>431</v>
      </c>
      <c r="AU1532" s="41" t="s">
        <v>86</v>
      </c>
      <c r="AY1532" s="17" t="s">
        <v>304</v>
      </c>
      <c r="BE1532" s="42">
        <f>IF(N1532="základní",J1532,0)</f>
        <v>0</v>
      </c>
      <c r="BF1532" s="42">
        <f>IF(N1532="snížená",J1532,0)</f>
        <v>0</v>
      </c>
      <c r="BG1532" s="42">
        <f>IF(N1532="zákl. přenesená",J1532,0)</f>
        <v>0</v>
      </c>
      <c r="BH1532" s="42">
        <f>IF(N1532="sníž. přenesená",J1532,0)</f>
        <v>0</v>
      </c>
      <c r="BI1532" s="42">
        <f>IF(N1532="nulová",J1532,0)</f>
        <v>0</v>
      </c>
      <c r="BJ1532" s="17" t="s">
        <v>8</v>
      </c>
      <c r="BK1532" s="42">
        <f>ROUND(I1532*H1532,0)</f>
        <v>0</v>
      </c>
      <c r="BL1532" s="17" t="s">
        <v>394</v>
      </c>
      <c r="BM1532" s="41" t="s">
        <v>2319</v>
      </c>
    </row>
    <row r="1533" spans="2:65" s="1" customFormat="1" ht="24.2" customHeight="1" x14ac:dyDescent="0.2">
      <c r="B1533" s="24"/>
      <c r="C1533" s="150" t="s">
        <v>2320</v>
      </c>
      <c r="D1533" s="150" t="s">
        <v>306</v>
      </c>
      <c r="E1533" s="151" t="s">
        <v>2321</v>
      </c>
      <c r="F1533" s="152" t="s">
        <v>2322</v>
      </c>
      <c r="G1533" s="153" t="s">
        <v>309</v>
      </c>
      <c r="H1533" s="154">
        <v>1</v>
      </c>
      <c r="I1533" s="40"/>
      <c r="J1533" s="155">
        <f>ROUND(I1533*H1533,0)</f>
        <v>0</v>
      </c>
      <c r="K1533" s="152" t="s">
        <v>310</v>
      </c>
      <c r="L1533" s="24"/>
      <c r="M1533" s="156" t="s">
        <v>1</v>
      </c>
      <c r="N1533" s="157" t="s">
        <v>42</v>
      </c>
      <c r="P1533" s="158">
        <f>O1533*H1533</f>
        <v>0</v>
      </c>
      <c r="Q1533" s="158">
        <v>0</v>
      </c>
      <c r="R1533" s="158">
        <f>Q1533*H1533</f>
        <v>0</v>
      </c>
      <c r="S1533" s="158">
        <v>0</v>
      </c>
      <c r="T1533" s="159">
        <f>S1533*H1533</f>
        <v>0</v>
      </c>
      <c r="AR1533" s="41" t="s">
        <v>394</v>
      </c>
      <c r="AT1533" s="41" t="s">
        <v>306</v>
      </c>
      <c r="AU1533" s="41" t="s">
        <v>86</v>
      </c>
      <c r="AY1533" s="17" t="s">
        <v>304</v>
      </c>
      <c r="BE1533" s="42">
        <f>IF(N1533="základní",J1533,0)</f>
        <v>0</v>
      </c>
      <c r="BF1533" s="42">
        <f>IF(N1533="snížená",J1533,0)</f>
        <v>0</v>
      </c>
      <c r="BG1533" s="42">
        <f>IF(N1533="zákl. přenesená",J1533,0)</f>
        <v>0</v>
      </c>
      <c r="BH1533" s="42">
        <f>IF(N1533="sníž. přenesená",J1533,0)</f>
        <v>0</v>
      </c>
      <c r="BI1533" s="42">
        <f>IF(N1533="nulová",J1533,0)</f>
        <v>0</v>
      </c>
      <c r="BJ1533" s="17" t="s">
        <v>8</v>
      </c>
      <c r="BK1533" s="42">
        <f>ROUND(I1533*H1533,0)</f>
        <v>0</v>
      </c>
      <c r="BL1533" s="17" t="s">
        <v>394</v>
      </c>
      <c r="BM1533" s="41" t="s">
        <v>2323</v>
      </c>
    </row>
    <row r="1534" spans="2:65" s="12" customFormat="1" x14ac:dyDescent="0.2">
      <c r="B1534" s="160"/>
      <c r="D1534" s="161" t="s">
        <v>327</v>
      </c>
      <c r="E1534" s="43" t="s">
        <v>1</v>
      </c>
      <c r="F1534" s="162" t="s">
        <v>2324</v>
      </c>
      <c r="H1534" s="163">
        <v>1</v>
      </c>
      <c r="L1534" s="160"/>
      <c r="M1534" s="164"/>
      <c r="T1534" s="165"/>
      <c r="AT1534" s="43" t="s">
        <v>327</v>
      </c>
      <c r="AU1534" s="43" t="s">
        <v>86</v>
      </c>
      <c r="AV1534" s="12" t="s">
        <v>86</v>
      </c>
      <c r="AW1534" s="12" t="s">
        <v>33</v>
      </c>
      <c r="AX1534" s="12" t="s">
        <v>8</v>
      </c>
      <c r="AY1534" s="43" t="s">
        <v>304</v>
      </c>
    </row>
    <row r="1535" spans="2:65" s="1" customFormat="1" ht="33" customHeight="1" x14ac:dyDescent="0.2">
      <c r="B1535" s="24"/>
      <c r="C1535" s="176" t="s">
        <v>2325</v>
      </c>
      <c r="D1535" s="176" t="s">
        <v>431</v>
      </c>
      <c r="E1535" s="177" t="s">
        <v>2326</v>
      </c>
      <c r="F1535" s="178" t="s">
        <v>2327</v>
      </c>
      <c r="G1535" s="179" t="s">
        <v>309</v>
      </c>
      <c r="H1535" s="180">
        <v>1</v>
      </c>
      <c r="I1535" s="46"/>
      <c r="J1535" s="181">
        <f>ROUND(I1535*H1535,0)</f>
        <v>0</v>
      </c>
      <c r="K1535" s="178" t="s">
        <v>1</v>
      </c>
      <c r="L1535" s="182"/>
      <c r="M1535" s="183" t="s">
        <v>1</v>
      </c>
      <c r="N1535" s="184" t="s">
        <v>42</v>
      </c>
      <c r="P1535" s="158">
        <f>O1535*H1535</f>
        <v>0</v>
      </c>
      <c r="Q1535" s="158">
        <v>8.4000000000000005E-2</v>
      </c>
      <c r="R1535" s="158">
        <f>Q1535*H1535</f>
        <v>8.4000000000000005E-2</v>
      </c>
      <c r="S1535" s="158">
        <v>0</v>
      </c>
      <c r="T1535" s="159">
        <f>S1535*H1535</f>
        <v>0</v>
      </c>
      <c r="AR1535" s="41" t="s">
        <v>476</v>
      </c>
      <c r="AT1535" s="41" t="s">
        <v>431</v>
      </c>
      <c r="AU1535" s="41" t="s">
        <v>86</v>
      </c>
      <c r="AY1535" s="17" t="s">
        <v>304</v>
      </c>
      <c r="BE1535" s="42">
        <f>IF(N1535="základní",J1535,0)</f>
        <v>0</v>
      </c>
      <c r="BF1535" s="42">
        <f>IF(N1535="snížená",J1535,0)</f>
        <v>0</v>
      </c>
      <c r="BG1535" s="42">
        <f>IF(N1535="zákl. přenesená",J1535,0)</f>
        <v>0</v>
      </c>
      <c r="BH1535" s="42">
        <f>IF(N1535="sníž. přenesená",J1535,0)</f>
        <v>0</v>
      </c>
      <c r="BI1535" s="42">
        <f>IF(N1535="nulová",J1535,0)</f>
        <v>0</v>
      </c>
      <c r="BJ1535" s="17" t="s">
        <v>8</v>
      </c>
      <c r="BK1535" s="42">
        <f>ROUND(I1535*H1535,0)</f>
        <v>0</v>
      </c>
      <c r="BL1535" s="17" t="s">
        <v>394</v>
      </c>
      <c r="BM1535" s="41" t="s">
        <v>2328</v>
      </c>
    </row>
    <row r="1536" spans="2:65" s="1" customFormat="1" ht="24.2" customHeight="1" x14ac:dyDescent="0.2">
      <c r="B1536" s="24"/>
      <c r="C1536" s="150" t="s">
        <v>2329</v>
      </c>
      <c r="D1536" s="150" t="s">
        <v>306</v>
      </c>
      <c r="E1536" s="151" t="s">
        <v>2330</v>
      </c>
      <c r="F1536" s="152" t="s">
        <v>2331</v>
      </c>
      <c r="G1536" s="153" t="s">
        <v>309</v>
      </c>
      <c r="H1536" s="154">
        <v>3</v>
      </c>
      <c r="I1536" s="40"/>
      <c r="J1536" s="155">
        <f>ROUND(I1536*H1536,0)</f>
        <v>0</v>
      </c>
      <c r="K1536" s="152" t="s">
        <v>310</v>
      </c>
      <c r="L1536" s="24"/>
      <c r="M1536" s="156" t="s">
        <v>1</v>
      </c>
      <c r="N1536" s="157" t="s">
        <v>42</v>
      </c>
      <c r="P1536" s="158">
        <f>O1536*H1536</f>
        <v>0</v>
      </c>
      <c r="Q1536" s="158">
        <v>0</v>
      </c>
      <c r="R1536" s="158">
        <f>Q1536*H1536</f>
        <v>0</v>
      </c>
      <c r="S1536" s="158">
        <v>0</v>
      </c>
      <c r="T1536" s="159">
        <f>S1536*H1536</f>
        <v>0</v>
      </c>
      <c r="AR1536" s="41" t="s">
        <v>394</v>
      </c>
      <c r="AT1536" s="41" t="s">
        <v>306</v>
      </c>
      <c r="AU1536" s="41" t="s">
        <v>86</v>
      </c>
      <c r="AY1536" s="17" t="s">
        <v>304</v>
      </c>
      <c r="BE1536" s="42">
        <f>IF(N1536="základní",J1536,0)</f>
        <v>0</v>
      </c>
      <c r="BF1536" s="42">
        <f>IF(N1536="snížená",J1536,0)</f>
        <v>0</v>
      </c>
      <c r="BG1536" s="42">
        <f>IF(N1536="zákl. přenesená",J1536,0)</f>
        <v>0</v>
      </c>
      <c r="BH1536" s="42">
        <f>IF(N1536="sníž. přenesená",J1536,0)</f>
        <v>0</v>
      </c>
      <c r="BI1536" s="42">
        <f>IF(N1536="nulová",J1536,0)</f>
        <v>0</v>
      </c>
      <c r="BJ1536" s="17" t="s">
        <v>8</v>
      </c>
      <c r="BK1536" s="42">
        <f>ROUND(I1536*H1536,0)</f>
        <v>0</v>
      </c>
      <c r="BL1536" s="17" t="s">
        <v>394</v>
      </c>
      <c r="BM1536" s="41" t="s">
        <v>2332</v>
      </c>
    </row>
    <row r="1537" spans="2:65" s="12" customFormat="1" x14ac:dyDescent="0.2">
      <c r="B1537" s="160"/>
      <c r="D1537" s="161" t="s">
        <v>327</v>
      </c>
      <c r="E1537" s="43" t="s">
        <v>1</v>
      </c>
      <c r="F1537" s="162" t="s">
        <v>2333</v>
      </c>
      <c r="H1537" s="163">
        <v>3</v>
      </c>
      <c r="L1537" s="160"/>
      <c r="M1537" s="164"/>
      <c r="T1537" s="165"/>
      <c r="AT1537" s="43" t="s">
        <v>327</v>
      </c>
      <c r="AU1537" s="43" t="s">
        <v>86</v>
      </c>
      <c r="AV1537" s="12" t="s">
        <v>86</v>
      </c>
      <c r="AW1537" s="12" t="s">
        <v>33</v>
      </c>
      <c r="AX1537" s="12" t="s">
        <v>8</v>
      </c>
      <c r="AY1537" s="43" t="s">
        <v>304</v>
      </c>
    </row>
    <row r="1538" spans="2:65" s="1" customFormat="1" ht="24.2" customHeight="1" x14ac:dyDescent="0.2">
      <c r="B1538" s="24"/>
      <c r="C1538" s="176" t="s">
        <v>2334</v>
      </c>
      <c r="D1538" s="176" t="s">
        <v>431</v>
      </c>
      <c r="E1538" s="177" t="s">
        <v>2335</v>
      </c>
      <c r="F1538" s="178" t="s">
        <v>2336</v>
      </c>
      <c r="G1538" s="179" t="s">
        <v>309</v>
      </c>
      <c r="H1538" s="180">
        <v>3</v>
      </c>
      <c r="I1538" s="46"/>
      <c r="J1538" s="181">
        <f>ROUND(I1538*H1538,0)</f>
        <v>0</v>
      </c>
      <c r="K1538" s="178" t="s">
        <v>1</v>
      </c>
      <c r="L1538" s="182"/>
      <c r="M1538" s="183" t="s">
        <v>1</v>
      </c>
      <c r="N1538" s="184" t="s">
        <v>42</v>
      </c>
      <c r="P1538" s="158">
        <f>O1538*H1538</f>
        <v>0</v>
      </c>
      <c r="Q1538" s="158">
        <v>0.2</v>
      </c>
      <c r="R1538" s="158">
        <f>Q1538*H1538</f>
        <v>0.60000000000000009</v>
      </c>
      <c r="S1538" s="158">
        <v>0</v>
      </c>
      <c r="T1538" s="159">
        <f>S1538*H1538</f>
        <v>0</v>
      </c>
      <c r="AR1538" s="41" t="s">
        <v>476</v>
      </c>
      <c r="AT1538" s="41" t="s">
        <v>431</v>
      </c>
      <c r="AU1538" s="41" t="s">
        <v>86</v>
      </c>
      <c r="AY1538" s="17" t="s">
        <v>304</v>
      </c>
      <c r="BE1538" s="42">
        <f>IF(N1538="základní",J1538,0)</f>
        <v>0</v>
      </c>
      <c r="BF1538" s="42">
        <f>IF(N1538="snížená",J1538,0)</f>
        <v>0</v>
      </c>
      <c r="BG1538" s="42">
        <f>IF(N1538="zákl. přenesená",J1538,0)</f>
        <v>0</v>
      </c>
      <c r="BH1538" s="42">
        <f>IF(N1538="sníž. přenesená",J1538,0)</f>
        <v>0</v>
      </c>
      <c r="BI1538" s="42">
        <f>IF(N1538="nulová",J1538,0)</f>
        <v>0</v>
      </c>
      <c r="BJ1538" s="17" t="s">
        <v>8</v>
      </c>
      <c r="BK1538" s="42">
        <f>ROUND(I1538*H1538,0)</f>
        <v>0</v>
      </c>
      <c r="BL1538" s="17" t="s">
        <v>394</v>
      </c>
      <c r="BM1538" s="41" t="s">
        <v>2337</v>
      </c>
    </row>
    <row r="1539" spans="2:65" s="1" customFormat="1" ht="24.2" customHeight="1" x14ac:dyDescent="0.2">
      <c r="B1539" s="24"/>
      <c r="C1539" s="150" t="s">
        <v>2338</v>
      </c>
      <c r="D1539" s="150" t="s">
        <v>306</v>
      </c>
      <c r="E1539" s="151" t="s">
        <v>2339</v>
      </c>
      <c r="F1539" s="152" t="s">
        <v>2340</v>
      </c>
      <c r="G1539" s="153" t="s">
        <v>309</v>
      </c>
      <c r="H1539" s="154">
        <v>4</v>
      </c>
      <c r="I1539" s="40"/>
      <c r="J1539" s="155">
        <f>ROUND(I1539*H1539,0)</f>
        <v>0</v>
      </c>
      <c r="K1539" s="152" t="s">
        <v>310</v>
      </c>
      <c r="L1539" s="24"/>
      <c r="M1539" s="156" t="s">
        <v>1</v>
      </c>
      <c r="N1539" s="157" t="s">
        <v>42</v>
      </c>
      <c r="P1539" s="158">
        <f>O1539*H1539</f>
        <v>0</v>
      </c>
      <c r="Q1539" s="158">
        <v>0</v>
      </c>
      <c r="R1539" s="158">
        <f>Q1539*H1539</f>
        <v>0</v>
      </c>
      <c r="S1539" s="158">
        <v>0</v>
      </c>
      <c r="T1539" s="159">
        <f>S1539*H1539</f>
        <v>0</v>
      </c>
      <c r="AR1539" s="41" t="s">
        <v>394</v>
      </c>
      <c r="AT1539" s="41" t="s">
        <v>306</v>
      </c>
      <c r="AU1539" s="41" t="s">
        <v>86</v>
      </c>
      <c r="AY1539" s="17" t="s">
        <v>304</v>
      </c>
      <c r="BE1539" s="42">
        <f>IF(N1539="základní",J1539,0)</f>
        <v>0</v>
      </c>
      <c r="BF1539" s="42">
        <f>IF(N1539="snížená",J1539,0)</f>
        <v>0</v>
      </c>
      <c r="BG1539" s="42">
        <f>IF(N1539="zákl. přenesená",J1539,0)</f>
        <v>0</v>
      </c>
      <c r="BH1539" s="42">
        <f>IF(N1539="sníž. přenesená",J1539,0)</f>
        <v>0</v>
      </c>
      <c r="BI1539" s="42">
        <f>IF(N1539="nulová",J1539,0)</f>
        <v>0</v>
      </c>
      <c r="BJ1539" s="17" t="s">
        <v>8</v>
      </c>
      <c r="BK1539" s="42">
        <f>ROUND(I1539*H1539,0)</f>
        <v>0</v>
      </c>
      <c r="BL1539" s="17" t="s">
        <v>394</v>
      </c>
      <c r="BM1539" s="41" t="s">
        <v>2341</v>
      </c>
    </row>
    <row r="1540" spans="2:65" s="12" customFormat="1" x14ac:dyDescent="0.2">
      <c r="B1540" s="160"/>
      <c r="D1540" s="161" t="s">
        <v>327</v>
      </c>
      <c r="E1540" s="43" t="s">
        <v>1</v>
      </c>
      <c r="F1540" s="162" t="s">
        <v>2342</v>
      </c>
      <c r="H1540" s="163">
        <v>2</v>
      </c>
      <c r="L1540" s="160"/>
      <c r="M1540" s="164"/>
      <c r="T1540" s="165"/>
      <c r="AT1540" s="43" t="s">
        <v>327</v>
      </c>
      <c r="AU1540" s="43" t="s">
        <v>86</v>
      </c>
      <c r="AV1540" s="12" t="s">
        <v>86</v>
      </c>
      <c r="AW1540" s="12" t="s">
        <v>33</v>
      </c>
      <c r="AX1540" s="12" t="s">
        <v>77</v>
      </c>
      <c r="AY1540" s="43" t="s">
        <v>304</v>
      </c>
    </row>
    <row r="1541" spans="2:65" s="12" customFormat="1" x14ac:dyDescent="0.2">
      <c r="B1541" s="160"/>
      <c r="D1541" s="161" t="s">
        <v>327</v>
      </c>
      <c r="E1541" s="43" t="s">
        <v>1</v>
      </c>
      <c r="F1541" s="162" t="s">
        <v>2343</v>
      </c>
      <c r="H1541" s="163">
        <v>2</v>
      </c>
      <c r="L1541" s="160"/>
      <c r="M1541" s="164"/>
      <c r="T1541" s="165"/>
      <c r="AT1541" s="43" t="s">
        <v>327</v>
      </c>
      <c r="AU1541" s="43" t="s">
        <v>86</v>
      </c>
      <c r="AV1541" s="12" t="s">
        <v>86</v>
      </c>
      <c r="AW1541" s="12" t="s">
        <v>33</v>
      </c>
      <c r="AX1541" s="12" t="s">
        <v>77</v>
      </c>
      <c r="AY1541" s="43" t="s">
        <v>304</v>
      </c>
    </row>
    <row r="1542" spans="2:65" s="13" customFormat="1" x14ac:dyDescent="0.2">
      <c r="B1542" s="166"/>
      <c r="D1542" s="161" t="s">
        <v>327</v>
      </c>
      <c r="E1542" s="44" t="s">
        <v>1</v>
      </c>
      <c r="F1542" s="167" t="s">
        <v>335</v>
      </c>
      <c r="H1542" s="168">
        <v>4</v>
      </c>
      <c r="L1542" s="166"/>
      <c r="M1542" s="169"/>
      <c r="T1542" s="170"/>
      <c r="AT1542" s="44" t="s">
        <v>327</v>
      </c>
      <c r="AU1542" s="44" t="s">
        <v>86</v>
      </c>
      <c r="AV1542" s="13" t="s">
        <v>315</v>
      </c>
      <c r="AW1542" s="13" t="s">
        <v>33</v>
      </c>
      <c r="AX1542" s="13" t="s">
        <v>8</v>
      </c>
      <c r="AY1542" s="44" t="s">
        <v>304</v>
      </c>
    </row>
    <row r="1543" spans="2:65" s="1" customFormat="1" ht="24.2" customHeight="1" x14ac:dyDescent="0.2">
      <c r="B1543" s="24"/>
      <c r="C1543" s="176" t="s">
        <v>2344</v>
      </c>
      <c r="D1543" s="176" t="s">
        <v>431</v>
      </c>
      <c r="E1543" s="177" t="s">
        <v>2345</v>
      </c>
      <c r="F1543" s="178" t="s">
        <v>2346</v>
      </c>
      <c r="G1543" s="179" t="s">
        <v>309</v>
      </c>
      <c r="H1543" s="180">
        <v>2</v>
      </c>
      <c r="I1543" s="46"/>
      <c r="J1543" s="181">
        <f>ROUND(I1543*H1543,0)</f>
        <v>0</v>
      </c>
      <c r="K1543" s="178" t="s">
        <v>310</v>
      </c>
      <c r="L1543" s="182"/>
      <c r="M1543" s="183" t="s">
        <v>1</v>
      </c>
      <c r="N1543" s="184" t="s">
        <v>42</v>
      </c>
      <c r="P1543" s="158">
        <f>O1543*H1543</f>
        <v>0</v>
      </c>
      <c r="Q1543" s="158">
        <v>4.8000000000000001E-2</v>
      </c>
      <c r="R1543" s="158">
        <f>Q1543*H1543</f>
        <v>9.6000000000000002E-2</v>
      </c>
      <c r="S1543" s="158">
        <v>0</v>
      </c>
      <c r="T1543" s="159">
        <f>S1543*H1543</f>
        <v>0</v>
      </c>
      <c r="AR1543" s="41" t="s">
        <v>476</v>
      </c>
      <c r="AT1543" s="41" t="s">
        <v>431</v>
      </c>
      <c r="AU1543" s="41" t="s">
        <v>86</v>
      </c>
      <c r="AY1543" s="17" t="s">
        <v>304</v>
      </c>
      <c r="BE1543" s="42">
        <f>IF(N1543="základní",J1543,0)</f>
        <v>0</v>
      </c>
      <c r="BF1543" s="42">
        <f>IF(N1543="snížená",J1543,0)</f>
        <v>0</v>
      </c>
      <c r="BG1543" s="42">
        <f>IF(N1543="zákl. přenesená",J1543,0)</f>
        <v>0</v>
      </c>
      <c r="BH1543" s="42">
        <f>IF(N1543="sníž. přenesená",J1543,0)</f>
        <v>0</v>
      </c>
      <c r="BI1543" s="42">
        <f>IF(N1543="nulová",J1543,0)</f>
        <v>0</v>
      </c>
      <c r="BJ1543" s="17" t="s">
        <v>8</v>
      </c>
      <c r="BK1543" s="42">
        <f>ROUND(I1543*H1543,0)</f>
        <v>0</v>
      </c>
      <c r="BL1543" s="17" t="s">
        <v>394</v>
      </c>
      <c r="BM1543" s="41" t="s">
        <v>2347</v>
      </c>
    </row>
    <row r="1544" spans="2:65" s="12" customFormat="1" x14ac:dyDescent="0.2">
      <c r="B1544" s="160"/>
      <c r="D1544" s="161" t="s">
        <v>327</v>
      </c>
      <c r="E1544" s="43" t="s">
        <v>1</v>
      </c>
      <c r="F1544" s="162" t="s">
        <v>2342</v>
      </c>
      <c r="H1544" s="163">
        <v>2</v>
      </c>
      <c r="L1544" s="160"/>
      <c r="M1544" s="164"/>
      <c r="T1544" s="165"/>
      <c r="AT1544" s="43" t="s">
        <v>327</v>
      </c>
      <c r="AU1544" s="43" t="s">
        <v>86</v>
      </c>
      <c r="AV1544" s="12" t="s">
        <v>86</v>
      </c>
      <c r="AW1544" s="12" t="s">
        <v>33</v>
      </c>
      <c r="AX1544" s="12" t="s">
        <v>8</v>
      </c>
      <c r="AY1544" s="43" t="s">
        <v>304</v>
      </c>
    </row>
    <row r="1545" spans="2:65" s="1" customFormat="1" ht="24.2" customHeight="1" x14ac:dyDescent="0.2">
      <c r="B1545" s="24"/>
      <c r="C1545" s="176" t="s">
        <v>2348</v>
      </c>
      <c r="D1545" s="176" t="s">
        <v>431</v>
      </c>
      <c r="E1545" s="177" t="s">
        <v>2349</v>
      </c>
      <c r="F1545" s="178" t="s">
        <v>2350</v>
      </c>
      <c r="G1545" s="179" t="s">
        <v>309</v>
      </c>
      <c r="H1545" s="180">
        <v>2</v>
      </c>
      <c r="I1545" s="46"/>
      <c r="J1545" s="181">
        <f>ROUND(I1545*H1545,0)</f>
        <v>0</v>
      </c>
      <c r="K1545" s="178" t="s">
        <v>310</v>
      </c>
      <c r="L1545" s="182"/>
      <c r="M1545" s="183" t="s">
        <v>1</v>
      </c>
      <c r="N1545" s="184" t="s">
        <v>42</v>
      </c>
      <c r="P1545" s="158">
        <f>O1545*H1545</f>
        <v>0</v>
      </c>
      <c r="Q1545" s="158">
        <v>5.2999999999999999E-2</v>
      </c>
      <c r="R1545" s="158">
        <f>Q1545*H1545</f>
        <v>0.106</v>
      </c>
      <c r="S1545" s="158">
        <v>0</v>
      </c>
      <c r="T1545" s="159">
        <f>S1545*H1545</f>
        <v>0</v>
      </c>
      <c r="AR1545" s="41" t="s">
        <v>476</v>
      </c>
      <c r="AT1545" s="41" t="s">
        <v>431</v>
      </c>
      <c r="AU1545" s="41" t="s">
        <v>86</v>
      </c>
      <c r="AY1545" s="17" t="s">
        <v>304</v>
      </c>
      <c r="BE1545" s="42">
        <f>IF(N1545="základní",J1545,0)</f>
        <v>0</v>
      </c>
      <c r="BF1545" s="42">
        <f>IF(N1545="snížená",J1545,0)</f>
        <v>0</v>
      </c>
      <c r="BG1545" s="42">
        <f>IF(N1545="zákl. přenesená",J1545,0)</f>
        <v>0</v>
      </c>
      <c r="BH1545" s="42">
        <f>IF(N1545="sníž. přenesená",J1545,0)</f>
        <v>0</v>
      </c>
      <c r="BI1545" s="42">
        <f>IF(N1545="nulová",J1545,0)</f>
        <v>0</v>
      </c>
      <c r="BJ1545" s="17" t="s">
        <v>8</v>
      </c>
      <c r="BK1545" s="42">
        <f>ROUND(I1545*H1545,0)</f>
        <v>0</v>
      </c>
      <c r="BL1545" s="17" t="s">
        <v>394</v>
      </c>
      <c r="BM1545" s="41" t="s">
        <v>2351</v>
      </c>
    </row>
    <row r="1546" spans="2:65" s="12" customFormat="1" x14ac:dyDescent="0.2">
      <c r="B1546" s="160"/>
      <c r="D1546" s="161" t="s">
        <v>327</v>
      </c>
      <c r="E1546" s="43" t="s">
        <v>1</v>
      </c>
      <c r="F1546" s="162" t="s">
        <v>2343</v>
      </c>
      <c r="H1546" s="163">
        <v>2</v>
      </c>
      <c r="L1546" s="160"/>
      <c r="M1546" s="164"/>
      <c r="T1546" s="165"/>
      <c r="AT1546" s="43" t="s">
        <v>327</v>
      </c>
      <c r="AU1546" s="43" t="s">
        <v>86</v>
      </c>
      <c r="AV1546" s="12" t="s">
        <v>86</v>
      </c>
      <c r="AW1546" s="12" t="s">
        <v>33</v>
      </c>
      <c r="AX1546" s="12" t="s">
        <v>8</v>
      </c>
      <c r="AY1546" s="43" t="s">
        <v>304</v>
      </c>
    </row>
    <row r="1547" spans="2:65" s="1" customFormat="1" ht="21.75" customHeight="1" x14ac:dyDescent="0.2">
      <c r="B1547" s="24"/>
      <c r="C1547" s="150" t="s">
        <v>2352</v>
      </c>
      <c r="D1547" s="150" t="s">
        <v>306</v>
      </c>
      <c r="E1547" s="151" t="s">
        <v>2353</v>
      </c>
      <c r="F1547" s="152" t="s">
        <v>2354</v>
      </c>
      <c r="G1547" s="153" t="s">
        <v>309</v>
      </c>
      <c r="H1547" s="154">
        <v>1</v>
      </c>
      <c r="I1547" s="40"/>
      <c r="J1547" s="155">
        <f>ROUND(I1547*H1547,0)</f>
        <v>0</v>
      </c>
      <c r="K1547" s="152" t="s">
        <v>310</v>
      </c>
      <c r="L1547" s="24"/>
      <c r="M1547" s="156" t="s">
        <v>1</v>
      </c>
      <c r="N1547" s="157" t="s">
        <v>42</v>
      </c>
      <c r="P1547" s="158">
        <f>O1547*H1547</f>
        <v>0</v>
      </c>
      <c r="Q1547" s="158">
        <v>3.2899999999999997E-4</v>
      </c>
      <c r="R1547" s="158">
        <f>Q1547*H1547</f>
        <v>3.2899999999999997E-4</v>
      </c>
      <c r="S1547" s="158">
        <v>0</v>
      </c>
      <c r="T1547" s="159">
        <f>S1547*H1547</f>
        <v>0</v>
      </c>
      <c r="AR1547" s="41" t="s">
        <v>394</v>
      </c>
      <c r="AT1547" s="41" t="s">
        <v>306</v>
      </c>
      <c r="AU1547" s="41" t="s">
        <v>86</v>
      </c>
      <c r="AY1547" s="17" t="s">
        <v>304</v>
      </c>
      <c r="BE1547" s="42">
        <f>IF(N1547="základní",J1547,0)</f>
        <v>0</v>
      </c>
      <c r="BF1547" s="42">
        <f>IF(N1547="snížená",J1547,0)</f>
        <v>0</v>
      </c>
      <c r="BG1547" s="42">
        <f>IF(N1547="zákl. přenesená",J1547,0)</f>
        <v>0</v>
      </c>
      <c r="BH1547" s="42">
        <f>IF(N1547="sníž. přenesená",J1547,0)</f>
        <v>0</v>
      </c>
      <c r="BI1547" s="42">
        <f>IF(N1547="nulová",J1547,0)</f>
        <v>0</v>
      </c>
      <c r="BJ1547" s="17" t="s">
        <v>8</v>
      </c>
      <c r="BK1547" s="42">
        <f>ROUND(I1547*H1547,0)</f>
        <v>0</v>
      </c>
      <c r="BL1547" s="17" t="s">
        <v>394</v>
      </c>
      <c r="BM1547" s="41" t="s">
        <v>2355</v>
      </c>
    </row>
    <row r="1548" spans="2:65" s="12" customFormat="1" x14ac:dyDescent="0.2">
      <c r="B1548" s="160"/>
      <c r="D1548" s="161" t="s">
        <v>327</v>
      </c>
      <c r="E1548" s="43" t="s">
        <v>1</v>
      </c>
      <c r="F1548" s="162" t="s">
        <v>2356</v>
      </c>
      <c r="H1548" s="163">
        <v>1</v>
      </c>
      <c r="L1548" s="160"/>
      <c r="M1548" s="164"/>
      <c r="T1548" s="165"/>
      <c r="AT1548" s="43" t="s">
        <v>327</v>
      </c>
      <c r="AU1548" s="43" t="s">
        <v>86</v>
      </c>
      <c r="AV1548" s="12" t="s">
        <v>86</v>
      </c>
      <c r="AW1548" s="12" t="s">
        <v>33</v>
      </c>
      <c r="AX1548" s="12" t="s">
        <v>8</v>
      </c>
      <c r="AY1548" s="43" t="s">
        <v>304</v>
      </c>
    </row>
    <row r="1549" spans="2:65" s="1" customFormat="1" ht="33" customHeight="1" x14ac:dyDescent="0.2">
      <c r="B1549" s="24"/>
      <c r="C1549" s="176" t="s">
        <v>2357</v>
      </c>
      <c r="D1549" s="176" t="s">
        <v>431</v>
      </c>
      <c r="E1549" s="177" t="s">
        <v>2358</v>
      </c>
      <c r="F1549" s="178" t="s">
        <v>2359</v>
      </c>
      <c r="G1549" s="179" t="s">
        <v>309</v>
      </c>
      <c r="H1549" s="180">
        <v>1</v>
      </c>
      <c r="I1549" s="46"/>
      <c r="J1549" s="181">
        <f>ROUND(I1549*H1549,0)</f>
        <v>0</v>
      </c>
      <c r="K1549" s="178" t="s">
        <v>310</v>
      </c>
      <c r="L1549" s="182"/>
      <c r="M1549" s="183" t="s">
        <v>1</v>
      </c>
      <c r="N1549" s="184" t="s">
        <v>42</v>
      </c>
      <c r="P1549" s="158">
        <f>O1549*H1549</f>
        <v>0</v>
      </c>
      <c r="Q1549" s="158">
        <v>9.8000000000000004E-2</v>
      </c>
      <c r="R1549" s="158">
        <f>Q1549*H1549</f>
        <v>9.8000000000000004E-2</v>
      </c>
      <c r="S1549" s="158">
        <v>0</v>
      </c>
      <c r="T1549" s="159">
        <f>S1549*H1549</f>
        <v>0</v>
      </c>
      <c r="AR1549" s="41" t="s">
        <v>476</v>
      </c>
      <c r="AT1549" s="41" t="s">
        <v>431</v>
      </c>
      <c r="AU1549" s="41" t="s">
        <v>86</v>
      </c>
      <c r="AY1549" s="17" t="s">
        <v>304</v>
      </c>
      <c r="BE1549" s="42">
        <f>IF(N1549="základní",J1549,0)</f>
        <v>0</v>
      </c>
      <c r="BF1549" s="42">
        <f>IF(N1549="snížená",J1549,0)</f>
        <v>0</v>
      </c>
      <c r="BG1549" s="42">
        <f>IF(N1549="zákl. přenesená",J1549,0)</f>
        <v>0</v>
      </c>
      <c r="BH1549" s="42">
        <f>IF(N1549="sníž. přenesená",J1549,0)</f>
        <v>0</v>
      </c>
      <c r="BI1549" s="42">
        <f>IF(N1549="nulová",J1549,0)</f>
        <v>0</v>
      </c>
      <c r="BJ1549" s="17" t="s">
        <v>8</v>
      </c>
      <c r="BK1549" s="42">
        <f>ROUND(I1549*H1549,0)</f>
        <v>0</v>
      </c>
      <c r="BL1549" s="17" t="s">
        <v>394</v>
      </c>
      <c r="BM1549" s="41" t="s">
        <v>2360</v>
      </c>
    </row>
    <row r="1550" spans="2:65" s="12" customFormat="1" x14ac:dyDescent="0.2">
      <c r="B1550" s="160"/>
      <c r="D1550" s="161" t="s">
        <v>327</v>
      </c>
      <c r="E1550" s="43" t="s">
        <v>1</v>
      </c>
      <c r="F1550" s="162" t="s">
        <v>2356</v>
      </c>
      <c r="H1550" s="163">
        <v>1</v>
      </c>
      <c r="L1550" s="160"/>
      <c r="M1550" s="164"/>
      <c r="T1550" s="165"/>
      <c r="AT1550" s="43" t="s">
        <v>327</v>
      </c>
      <c r="AU1550" s="43" t="s">
        <v>86</v>
      </c>
      <c r="AV1550" s="12" t="s">
        <v>86</v>
      </c>
      <c r="AW1550" s="12" t="s">
        <v>33</v>
      </c>
      <c r="AX1550" s="12" t="s">
        <v>8</v>
      </c>
      <c r="AY1550" s="43" t="s">
        <v>304</v>
      </c>
    </row>
    <row r="1551" spans="2:65" s="1" customFormat="1" ht="16.5" customHeight="1" x14ac:dyDescent="0.2">
      <c r="B1551" s="24"/>
      <c r="C1551" s="150" t="s">
        <v>2361</v>
      </c>
      <c r="D1551" s="150" t="s">
        <v>306</v>
      </c>
      <c r="E1551" s="151" t="s">
        <v>2362</v>
      </c>
      <c r="F1551" s="152" t="s">
        <v>2363</v>
      </c>
      <c r="G1551" s="153" t="s">
        <v>309</v>
      </c>
      <c r="H1551" s="154">
        <v>1</v>
      </c>
      <c r="I1551" s="40"/>
      <c r="J1551" s="155">
        <f>ROUND(I1551*H1551,0)</f>
        <v>0</v>
      </c>
      <c r="K1551" s="152" t="s">
        <v>1</v>
      </c>
      <c r="L1551" s="24"/>
      <c r="M1551" s="156" t="s">
        <v>1</v>
      </c>
      <c r="N1551" s="157" t="s">
        <v>42</v>
      </c>
      <c r="P1551" s="158">
        <f>O1551*H1551</f>
        <v>0</v>
      </c>
      <c r="Q1551" s="158">
        <v>0</v>
      </c>
      <c r="R1551" s="158">
        <f>Q1551*H1551</f>
        <v>0</v>
      </c>
      <c r="S1551" s="158">
        <v>0</v>
      </c>
      <c r="T1551" s="159">
        <f>S1551*H1551</f>
        <v>0</v>
      </c>
      <c r="AR1551" s="41" t="s">
        <v>108</v>
      </c>
      <c r="AT1551" s="41" t="s">
        <v>306</v>
      </c>
      <c r="AU1551" s="41" t="s">
        <v>86</v>
      </c>
      <c r="AY1551" s="17" t="s">
        <v>304</v>
      </c>
      <c r="BE1551" s="42">
        <f>IF(N1551="základní",J1551,0)</f>
        <v>0</v>
      </c>
      <c r="BF1551" s="42">
        <f>IF(N1551="snížená",J1551,0)</f>
        <v>0</v>
      </c>
      <c r="BG1551" s="42">
        <f>IF(N1551="zákl. přenesená",J1551,0)</f>
        <v>0</v>
      </c>
      <c r="BH1551" s="42">
        <f>IF(N1551="sníž. přenesená",J1551,0)</f>
        <v>0</v>
      </c>
      <c r="BI1551" s="42">
        <f>IF(N1551="nulová",J1551,0)</f>
        <v>0</v>
      </c>
      <c r="BJ1551" s="17" t="s">
        <v>8</v>
      </c>
      <c r="BK1551" s="42">
        <f>ROUND(I1551*H1551,0)</f>
        <v>0</v>
      </c>
      <c r="BL1551" s="17" t="s">
        <v>108</v>
      </c>
      <c r="BM1551" s="41" t="s">
        <v>2364</v>
      </c>
    </row>
    <row r="1552" spans="2:65" s="12" customFormat="1" x14ac:dyDescent="0.2">
      <c r="B1552" s="160"/>
      <c r="D1552" s="161" t="s">
        <v>327</v>
      </c>
      <c r="E1552" s="43" t="s">
        <v>1</v>
      </c>
      <c r="F1552" s="162" t="s">
        <v>2365</v>
      </c>
      <c r="H1552" s="163">
        <v>1</v>
      </c>
      <c r="L1552" s="160"/>
      <c r="M1552" s="164"/>
      <c r="T1552" s="165"/>
      <c r="AT1552" s="43" t="s">
        <v>327</v>
      </c>
      <c r="AU1552" s="43" t="s">
        <v>86</v>
      </c>
      <c r="AV1552" s="12" t="s">
        <v>86</v>
      </c>
      <c r="AW1552" s="12" t="s">
        <v>33</v>
      </c>
      <c r="AX1552" s="12" t="s">
        <v>8</v>
      </c>
      <c r="AY1552" s="43" t="s">
        <v>304</v>
      </c>
    </row>
    <row r="1553" spans="2:65" s="1" customFormat="1" ht="16.5" customHeight="1" x14ac:dyDescent="0.2">
      <c r="B1553" s="24"/>
      <c r="C1553" s="176" t="s">
        <v>2366</v>
      </c>
      <c r="D1553" s="176" t="s">
        <v>431</v>
      </c>
      <c r="E1553" s="177" t="s">
        <v>2367</v>
      </c>
      <c r="F1553" s="178" t="s">
        <v>2368</v>
      </c>
      <c r="G1553" s="179" t="s">
        <v>309</v>
      </c>
      <c r="H1553" s="180">
        <v>1</v>
      </c>
      <c r="I1553" s="46"/>
      <c r="J1553" s="181">
        <f>ROUND(I1553*H1553,0)</f>
        <v>0</v>
      </c>
      <c r="K1553" s="178" t="s">
        <v>1</v>
      </c>
      <c r="L1553" s="182"/>
      <c r="M1553" s="183" t="s">
        <v>1</v>
      </c>
      <c r="N1553" s="184" t="s">
        <v>42</v>
      </c>
      <c r="P1553" s="158">
        <f>O1553*H1553</f>
        <v>0</v>
      </c>
      <c r="Q1553" s="158">
        <v>0.97</v>
      </c>
      <c r="R1553" s="158">
        <f>Q1553*H1553</f>
        <v>0.97</v>
      </c>
      <c r="S1553" s="158">
        <v>0</v>
      </c>
      <c r="T1553" s="159">
        <f>S1553*H1553</f>
        <v>0</v>
      </c>
      <c r="AR1553" s="41" t="s">
        <v>339</v>
      </c>
      <c r="AT1553" s="41" t="s">
        <v>431</v>
      </c>
      <c r="AU1553" s="41" t="s">
        <v>86</v>
      </c>
      <c r="AY1553" s="17" t="s">
        <v>304</v>
      </c>
      <c r="BE1553" s="42">
        <f>IF(N1553="základní",J1553,0)</f>
        <v>0</v>
      </c>
      <c r="BF1553" s="42">
        <f>IF(N1553="snížená",J1553,0)</f>
        <v>0</v>
      </c>
      <c r="BG1553" s="42">
        <f>IF(N1553="zákl. přenesená",J1553,0)</f>
        <v>0</v>
      </c>
      <c r="BH1553" s="42">
        <f>IF(N1553="sníž. přenesená",J1553,0)</f>
        <v>0</v>
      </c>
      <c r="BI1553" s="42">
        <f>IF(N1553="nulová",J1553,0)</f>
        <v>0</v>
      </c>
      <c r="BJ1553" s="17" t="s">
        <v>8</v>
      </c>
      <c r="BK1553" s="42">
        <f>ROUND(I1553*H1553,0)</f>
        <v>0</v>
      </c>
      <c r="BL1553" s="17" t="s">
        <v>108</v>
      </c>
      <c r="BM1553" s="41" t="s">
        <v>2369</v>
      </c>
    </row>
    <row r="1554" spans="2:65" s="12" customFormat="1" x14ac:dyDescent="0.2">
      <c r="B1554" s="160"/>
      <c r="D1554" s="161" t="s">
        <v>327</v>
      </c>
      <c r="E1554" s="43" t="s">
        <v>1</v>
      </c>
      <c r="F1554" s="162" t="s">
        <v>2365</v>
      </c>
      <c r="H1554" s="163">
        <v>1</v>
      </c>
      <c r="L1554" s="160"/>
      <c r="M1554" s="164"/>
      <c r="T1554" s="165"/>
      <c r="AT1554" s="43" t="s">
        <v>327</v>
      </c>
      <c r="AU1554" s="43" t="s">
        <v>86</v>
      </c>
      <c r="AV1554" s="12" t="s">
        <v>86</v>
      </c>
      <c r="AW1554" s="12" t="s">
        <v>33</v>
      </c>
      <c r="AX1554" s="12" t="s">
        <v>8</v>
      </c>
      <c r="AY1554" s="43" t="s">
        <v>304</v>
      </c>
    </row>
    <row r="1555" spans="2:65" s="1" customFormat="1" ht="24.2" customHeight="1" x14ac:dyDescent="0.2">
      <c r="B1555" s="24"/>
      <c r="C1555" s="150" t="s">
        <v>2370</v>
      </c>
      <c r="D1555" s="150" t="s">
        <v>306</v>
      </c>
      <c r="E1555" s="151" t="s">
        <v>2371</v>
      </c>
      <c r="F1555" s="152" t="s">
        <v>2372</v>
      </c>
      <c r="G1555" s="153" t="s">
        <v>1444</v>
      </c>
      <c r="H1555" s="154">
        <v>1833.3</v>
      </c>
      <c r="I1555" s="40"/>
      <c r="J1555" s="155">
        <f>ROUND(I1555*H1555,0)</f>
        <v>0</v>
      </c>
      <c r="K1555" s="152" t="s">
        <v>310</v>
      </c>
      <c r="L1555" s="24"/>
      <c r="M1555" s="156" t="s">
        <v>1</v>
      </c>
      <c r="N1555" s="157" t="s">
        <v>42</v>
      </c>
      <c r="P1555" s="158">
        <f>O1555*H1555</f>
        <v>0</v>
      </c>
      <c r="Q1555" s="158">
        <v>4.93375E-5</v>
      </c>
      <c r="R1555" s="158">
        <f>Q1555*H1555</f>
        <v>9.0450438750000001E-2</v>
      </c>
      <c r="S1555" s="158">
        <v>0</v>
      </c>
      <c r="T1555" s="159">
        <f>S1555*H1555</f>
        <v>0</v>
      </c>
      <c r="AR1555" s="41" t="s">
        <v>394</v>
      </c>
      <c r="AT1555" s="41" t="s">
        <v>306</v>
      </c>
      <c r="AU1555" s="41" t="s">
        <v>86</v>
      </c>
      <c r="AY1555" s="17" t="s">
        <v>304</v>
      </c>
      <c r="BE1555" s="42">
        <f>IF(N1555="základní",J1555,0)</f>
        <v>0</v>
      </c>
      <c r="BF1555" s="42">
        <f>IF(N1555="snížená",J1555,0)</f>
        <v>0</v>
      </c>
      <c r="BG1555" s="42">
        <f>IF(N1555="zákl. přenesená",J1555,0)</f>
        <v>0</v>
      </c>
      <c r="BH1555" s="42">
        <f>IF(N1555="sníž. přenesená",J1555,0)</f>
        <v>0</v>
      </c>
      <c r="BI1555" s="42">
        <f>IF(N1555="nulová",J1555,0)</f>
        <v>0</v>
      </c>
      <c r="BJ1555" s="17" t="s">
        <v>8</v>
      </c>
      <c r="BK1555" s="42">
        <f>ROUND(I1555*H1555,0)</f>
        <v>0</v>
      </c>
      <c r="BL1555" s="17" t="s">
        <v>394</v>
      </c>
      <c r="BM1555" s="41" t="s">
        <v>2373</v>
      </c>
    </row>
    <row r="1556" spans="2:65" s="12" customFormat="1" x14ac:dyDescent="0.2">
      <c r="B1556" s="160"/>
      <c r="D1556" s="161" t="s">
        <v>327</v>
      </c>
      <c r="E1556" s="43" t="s">
        <v>1</v>
      </c>
      <c r="F1556" s="162" t="s">
        <v>2374</v>
      </c>
      <c r="H1556" s="163">
        <v>930.6</v>
      </c>
      <c r="L1556" s="160"/>
      <c r="M1556" s="164"/>
      <c r="T1556" s="165"/>
      <c r="AT1556" s="43" t="s">
        <v>327</v>
      </c>
      <c r="AU1556" s="43" t="s">
        <v>86</v>
      </c>
      <c r="AV1556" s="12" t="s">
        <v>86</v>
      </c>
      <c r="AW1556" s="12" t="s">
        <v>33</v>
      </c>
      <c r="AX1556" s="12" t="s">
        <v>77</v>
      </c>
      <c r="AY1556" s="43" t="s">
        <v>304</v>
      </c>
    </row>
    <row r="1557" spans="2:65" s="12" customFormat="1" x14ac:dyDescent="0.2">
      <c r="B1557" s="160"/>
      <c r="D1557" s="161" t="s">
        <v>327</v>
      </c>
      <c r="E1557" s="43" t="s">
        <v>1</v>
      </c>
      <c r="F1557" s="162" t="s">
        <v>2375</v>
      </c>
      <c r="H1557" s="163">
        <v>484.2</v>
      </c>
      <c r="L1557" s="160"/>
      <c r="M1557" s="164"/>
      <c r="T1557" s="165"/>
      <c r="AT1557" s="43" t="s">
        <v>327</v>
      </c>
      <c r="AU1557" s="43" t="s">
        <v>86</v>
      </c>
      <c r="AV1557" s="12" t="s">
        <v>86</v>
      </c>
      <c r="AW1557" s="12" t="s">
        <v>33</v>
      </c>
      <c r="AX1557" s="12" t="s">
        <v>77</v>
      </c>
      <c r="AY1557" s="43" t="s">
        <v>304</v>
      </c>
    </row>
    <row r="1558" spans="2:65" s="12" customFormat="1" x14ac:dyDescent="0.2">
      <c r="B1558" s="160"/>
      <c r="D1558" s="161" t="s">
        <v>327</v>
      </c>
      <c r="E1558" s="43" t="s">
        <v>1</v>
      </c>
      <c r="F1558" s="162" t="s">
        <v>2376</v>
      </c>
      <c r="H1558" s="163">
        <v>35.4</v>
      </c>
      <c r="L1558" s="160"/>
      <c r="M1558" s="164"/>
      <c r="T1558" s="165"/>
      <c r="AT1558" s="43" t="s">
        <v>327</v>
      </c>
      <c r="AU1558" s="43" t="s">
        <v>86</v>
      </c>
      <c r="AV1558" s="12" t="s">
        <v>86</v>
      </c>
      <c r="AW1558" s="12" t="s">
        <v>33</v>
      </c>
      <c r="AX1558" s="12" t="s">
        <v>77</v>
      </c>
      <c r="AY1558" s="43" t="s">
        <v>304</v>
      </c>
    </row>
    <row r="1559" spans="2:65" s="12" customFormat="1" x14ac:dyDescent="0.2">
      <c r="B1559" s="160"/>
      <c r="D1559" s="161" t="s">
        <v>327</v>
      </c>
      <c r="E1559" s="43" t="s">
        <v>1</v>
      </c>
      <c r="F1559" s="162" t="s">
        <v>2377</v>
      </c>
      <c r="H1559" s="163">
        <v>106.9</v>
      </c>
      <c r="L1559" s="160"/>
      <c r="M1559" s="164"/>
      <c r="T1559" s="165"/>
      <c r="AT1559" s="43" t="s">
        <v>327</v>
      </c>
      <c r="AU1559" s="43" t="s">
        <v>86</v>
      </c>
      <c r="AV1559" s="12" t="s">
        <v>86</v>
      </c>
      <c r="AW1559" s="12" t="s">
        <v>33</v>
      </c>
      <c r="AX1559" s="12" t="s">
        <v>77</v>
      </c>
      <c r="AY1559" s="43" t="s">
        <v>304</v>
      </c>
    </row>
    <row r="1560" spans="2:65" s="12" customFormat="1" x14ac:dyDescent="0.2">
      <c r="B1560" s="160"/>
      <c r="D1560" s="161" t="s">
        <v>327</v>
      </c>
      <c r="E1560" s="43" t="s">
        <v>1</v>
      </c>
      <c r="F1560" s="162" t="s">
        <v>2378</v>
      </c>
      <c r="H1560" s="163">
        <v>35.299999999999997</v>
      </c>
      <c r="L1560" s="160"/>
      <c r="M1560" s="164"/>
      <c r="T1560" s="165"/>
      <c r="AT1560" s="43" t="s">
        <v>327</v>
      </c>
      <c r="AU1560" s="43" t="s">
        <v>86</v>
      </c>
      <c r="AV1560" s="12" t="s">
        <v>86</v>
      </c>
      <c r="AW1560" s="12" t="s">
        <v>33</v>
      </c>
      <c r="AX1560" s="12" t="s">
        <v>77</v>
      </c>
      <c r="AY1560" s="43" t="s">
        <v>304</v>
      </c>
    </row>
    <row r="1561" spans="2:65" s="13" customFormat="1" x14ac:dyDescent="0.2">
      <c r="B1561" s="166"/>
      <c r="D1561" s="161" t="s">
        <v>327</v>
      </c>
      <c r="E1561" s="44" t="s">
        <v>1</v>
      </c>
      <c r="F1561" s="167" t="s">
        <v>2379</v>
      </c>
      <c r="H1561" s="168">
        <v>1592.4</v>
      </c>
      <c r="L1561" s="166"/>
      <c r="M1561" s="169"/>
      <c r="T1561" s="170"/>
      <c r="AT1561" s="44" t="s">
        <v>327</v>
      </c>
      <c r="AU1561" s="44" t="s">
        <v>86</v>
      </c>
      <c r="AV1561" s="13" t="s">
        <v>315</v>
      </c>
      <c r="AW1561" s="13" t="s">
        <v>33</v>
      </c>
      <c r="AX1561" s="13" t="s">
        <v>77</v>
      </c>
      <c r="AY1561" s="44" t="s">
        <v>304</v>
      </c>
    </row>
    <row r="1562" spans="2:65" s="12" customFormat="1" x14ac:dyDescent="0.2">
      <c r="B1562" s="160"/>
      <c r="D1562" s="161" t="s">
        <v>327</v>
      </c>
      <c r="E1562" s="43" t="s">
        <v>1</v>
      </c>
      <c r="F1562" s="162" t="s">
        <v>2380</v>
      </c>
      <c r="H1562" s="163">
        <v>73.5</v>
      </c>
      <c r="L1562" s="160"/>
      <c r="M1562" s="164"/>
      <c r="T1562" s="165"/>
      <c r="AT1562" s="43" t="s">
        <v>327</v>
      </c>
      <c r="AU1562" s="43" t="s">
        <v>86</v>
      </c>
      <c r="AV1562" s="12" t="s">
        <v>86</v>
      </c>
      <c r="AW1562" s="12" t="s">
        <v>33</v>
      </c>
      <c r="AX1562" s="12" t="s">
        <v>77</v>
      </c>
      <c r="AY1562" s="43" t="s">
        <v>304</v>
      </c>
    </row>
    <row r="1563" spans="2:65" s="12" customFormat="1" x14ac:dyDescent="0.2">
      <c r="B1563" s="160"/>
      <c r="D1563" s="161" t="s">
        <v>327</v>
      </c>
      <c r="E1563" s="43" t="s">
        <v>1</v>
      </c>
      <c r="F1563" s="162" t="s">
        <v>2381</v>
      </c>
      <c r="H1563" s="163">
        <v>81</v>
      </c>
      <c r="L1563" s="160"/>
      <c r="M1563" s="164"/>
      <c r="T1563" s="165"/>
      <c r="AT1563" s="43" t="s">
        <v>327</v>
      </c>
      <c r="AU1563" s="43" t="s">
        <v>86</v>
      </c>
      <c r="AV1563" s="12" t="s">
        <v>86</v>
      </c>
      <c r="AW1563" s="12" t="s">
        <v>33</v>
      </c>
      <c r="AX1563" s="12" t="s">
        <v>77</v>
      </c>
      <c r="AY1563" s="43" t="s">
        <v>304</v>
      </c>
    </row>
    <row r="1564" spans="2:65" s="12" customFormat="1" x14ac:dyDescent="0.2">
      <c r="B1564" s="160"/>
      <c r="D1564" s="161" t="s">
        <v>327</v>
      </c>
      <c r="E1564" s="43" t="s">
        <v>1</v>
      </c>
      <c r="F1564" s="162" t="s">
        <v>2382</v>
      </c>
      <c r="H1564" s="163">
        <v>46.4</v>
      </c>
      <c r="L1564" s="160"/>
      <c r="M1564" s="164"/>
      <c r="T1564" s="165"/>
      <c r="AT1564" s="43" t="s">
        <v>327</v>
      </c>
      <c r="AU1564" s="43" t="s">
        <v>86</v>
      </c>
      <c r="AV1564" s="12" t="s">
        <v>86</v>
      </c>
      <c r="AW1564" s="12" t="s">
        <v>33</v>
      </c>
      <c r="AX1564" s="12" t="s">
        <v>77</v>
      </c>
      <c r="AY1564" s="43" t="s">
        <v>304</v>
      </c>
    </row>
    <row r="1565" spans="2:65" s="12" customFormat="1" x14ac:dyDescent="0.2">
      <c r="B1565" s="160"/>
      <c r="D1565" s="161" t="s">
        <v>327</v>
      </c>
      <c r="E1565" s="43" t="s">
        <v>1</v>
      </c>
      <c r="F1565" s="162" t="s">
        <v>2383</v>
      </c>
      <c r="H1565" s="163">
        <v>40</v>
      </c>
      <c r="L1565" s="160"/>
      <c r="M1565" s="164"/>
      <c r="T1565" s="165"/>
      <c r="AT1565" s="43" t="s">
        <v>327</v>
      </c>
      <c r="AU1565" s="43" t="s">
        <v>86</v>
      </c>
      <c r="AV1565" s="12" t="s">
        <v>86</v>
      </c>
      <c r="AW1565" s="12" t="s">
        <v>33</v>
      </c>
      <c r="AX1565" s="12" t="s">
        <v>77</v>
      </c>
      <c r="AY1565" s="43" t="s">
        <v>304</v>
      </c>
    </row>
    <row r="1566" spans="2:65" s="13" customFormat="1" x14ac:dyDescent="0.2">
      <c r="B1566" s="166"/>
      <c r="D1566" s="161" t="s">
        <v>327</v>
      </c>
      <c r="E1566" s="44" t="s">
        <v>1</v>
      </c>
      <c r="F1566" s="167" t="s">
        <v>2384</v>
      </c>
      <c r="H1566" s="168">
        <v>240.9</v>
      </c>
      <c r="L1566" s="166"/>
      <c r="M1566" s="169"/>
      <c r="T1566" s="170"/>
      <c r="AT1566" s="44" t="s">
        <v>327</v>
      </c>
      <c r="AU1566" s="44" t="s">
        <v>86</v>
      </c>
      <c r="AV1566" s="13" t="s">
        <v>315</v>
      </c>
      <c r="AW1566" s="13" t="s">
        <v>33</v>
      </c>
      <c r="AX1566" s="13" t="s">
        <v>77</v>
      </c>
      <c r="AY1566" s="44" t="s">
        <v>304</v>
      </c>
    </row>
    <row r="1567" spans="2:65" s="14" customFormat="1" x14ac:dyDescent="0.2">
      <c r="B1567" s="171"/>
      <c r="D1567" s="161" t="s">
        <v>327</v>
      </c>
      <c r="E1567" s="45" t="s">
        <v>1</v>
      </c>
      <c r="F1567" s="172" t="s">
        <v>380</v>
      </c>
      <c r="H1567" s="173">
        <v>1833.3</v>
      </c>
      <c r="L1567" s="171"/>
      <c r="M1567" s="174"/>
      <c r="T1567" s="175"/>
      <c r="AT1567" s="45" t="s">
        <v>327</v>
      </c>
      <c r="AU1567" s="45" t="s">
        <v>86</v>
      </c>
      <c r="AV1567" s="14" t="s">
        <v>108</v>
      </c>
      <c r="AW1567" s="14" t="s">
        <v>33</v>
      </c>
      <c r="AX1567" s="14" t="s">
        <v>8</v>
      </c>
      <c r="AY1567" s="45" t="s">
        <v>304</v>
      </c>
    </row>
    <row r="1568" spans="2:65" s="1" customFormat="1" ht="16.5" customHeight="1" x14ac:dyDescent="0.2">
      <c r="B1568" s="24"/>
      <c r="C1568" s="176" t="s">
        <v>2385</v>
      </c>
      <c r="D1568" s="176" t="s">
        <v>431</v>
      </c>
      <c r="E1568" s="177" t="s">
        <v>2386</v>
      </c>
      <c r="F1568" s="178" t="s">
        <v>2387</v>
      </c>
      <c r="G1568" s="179" t="s">
        <v>1444</v>
      </c>
      <c r="H1568" s="180">
        <v>1592.4</v>
      </c>
      <c r="I1568" s="46"/>
      <c r="J1568" s="181">
        <f>ROUND(I1568*H1568,0)</f>
        <v>0</v>
      </c>
      <c r="K1568" s="178" t="s">
        <v>1</v>
      </c>
      <c r="L1568" s="182"/>
      <c r="M1568" s="183" t="s">
        <v>1</v>
      </c>
      <c r="N1568" s="184" t="s">
        <v>42</v>
      </c>
      <c r="P1568" s="158">
        <f>O1568*H1568</f>
        <v>0</v>
      </c>
      <c r="Q1568" s="158">
        <v>1E-3</v>
      </c>
      <c r="R1568" s="158">
        <f>Q1568*H1568</f>
        <v>1.5924</v>
      </c>
      <c r="S1568" s="158">
        <v>0</v>
      </c>
      <c r="T1568" s="159">
        <f>S1568*H1568</f>
        <v>0</v>
      </c>
      <c r="AR1568" s="41" t="s">
        <v>476</v>
      </c>
      <c r="AT1568" s="41" t="s">
        <v>431</v>
      </c>
      <c r="AU1568" s="41" t="s">
        <v>86</v>
      </c>
      <c r="AY1568" s="17" t="s">
        <v>304</v>
      </c>
      <c r="BE1568" s="42">
        <f>IF(N1568="základní",J1568,0)</f>
        <v>0</v>
      </c>
      <c r="BF1568" s="42">
        <f>IF(N1568="snížená",J1568,0)</f>
        <v>0</v>
      </c>
      <c r="BG1568" s="42">
        <f>IF(N1568="zákl. přenesená",J1568,0)</f>
        <v>0</v>
      </c>
      <c r="BH1568" s="42">
        <f>IF(N1568="sníž. přenesená",J1568,0)</f>
        <v>0</v>
      </c>
      <c r="BI1568" s="42">
        <f>IF(N1568="nulová",J1568,0)</f>
        <v>0</v>
      </c>
      <c r="BJ1568" s="17" t="s">
        <v>8</v>
      </c>
      <c r="BK1568" s="42">
        <f>ROUND(I1568*H1568,0)</f>
        <v>0</v>
      </c>
      <c r="BL1568" s="17" t="s">
        <v>394</v>
      </c>
      <c r="BM1568" s="41" t="s">
        <v>2388</v>
      </c>
    </row>
    <row r="1569" spans="2:65" s="12" customFormat="1" x14ac:dyDescent="0.2">
      <c r="B1569" s="160"/>
      <c r="D1569" s="161" t="s">
        <v>327</v>
      </c>
      <c r="E1569" s="43" t="s">
        <v>1</v>
      </c>
      <c r="F1569" s="162" t="s">
        <v>2374</v>
      </c>
      <c r="H1569" s="163">
        <v>930.6</v>
      </c>
      <c r="L1569" s="160"/>
      <c r="M1569" s="164"/>
      <c r="T1569" s="165"/>
      <c r="AT1569" s="43" t="s">
        <v>327</v>
      </c>
      <c r="AU1569" s="43" t="s">
        <v>86</v>
      </c>
      <c r="AV1569" s="12" t="s">
        <v>86</v>
      </c>
      <c r="AW1569" s="12" t="s">
        <v>33</v>
      </c>
      <c r="AX1569" s="12" t="s">
        <v>77</v>
      </c>
      <c r="AY1569" s="43" t="s">
        <v>304</v>
      </c>
    </row>
    <row r="1570" spans="2:65" s="12" customFormat="1" x14ac:dyDescent="0.2">
      <c r="B1570" s="160"/>
      <c r="D1570" s="161" t="s">
        <v>327</v>
      </c>
      <c r="E1570" s="43" t="s">
        <v>1</v>
      </c>
      <c r="F1570" s="162" t="s">
        <v>2375</v>
      </c>
      <c r="H1570" s="163">
        <v>484.2</v>
      </c>
      <c r="L1570" s="160"/>
      <c r="M1570" s="164"/>
      <c r="T1570" s="165"/>
      <c r="AT1570" s="43" t="s">
        <v>327</v>
      </c>
      <c r="AU1570" s="43" t="s">
        <v>86</v>
      </c>
      <c r="AV1570" s="12" t="s">
        <v>86</v>
      </c>
      <c r="AW1570" s="12" t="s">
        <v>33</v>
      </c>
      <c r="AX1570" s="12" t="s">
        <v>77</v>
      </c>
      <c r="AY1570" s="43" t="s">
        <v>304</v>
      </c>
    </row>
    <row r="1571" spans="2:65" s="12" customFormat="1" x14ac:dyDescent="0.2">
      <c r="B1571" s="160"/>
      <c r="D1571" s="161" t="s">
        <v>327</v>
      </c>
      <c r="E1571" s="43" t="s">
        <v>1</v>
      </c>
      <c r="F1571" s="162" t="s">
        <v>2376</v>
      </c>
      <c r="H1571" s="163">
        <v>35.4</v>
      </c>
      <c r="L1571" s="160"/>
      <c r="M1571" s="164"/>
      <c r="T1571" s="165"/>
      <c r="AT1571" s="43" t="s">
        <v>327</v>
      </c>
      <c r="AU1571" s="43" t="s">
        <v>86</v>
      </c>
      <c r="AV1571" s="12" t="s">
        <v>86</v>
      </c>
      <c r="AW1571" s="12" t="s">
        <v>33</v>
      </c>
      <c r="AX1571" s="12" t="s">
        <v>77</v>
      </c>
      <c r="AY1571" s="43" t="s">
        <v>304</v>
      </c>
    </row>
    <row r="1572" spans="2:65" s="12" customFormat="1" x14ac:dyDescent="0.2">
      <c r="B1572" s="160"/>
      <c r="D1572" s="161" t="s">
        <v>327</v>
      </c>
      <c r="E1572" s="43" t="s">
        <v>1</v>
      </c>
      <c r="F1572" s="162" t="s">
        <v>2377</v>
      </c>
      <c r="H1572" s="163">
        <v>106.9</v>
      </c>
      <c r="L1572" s="160"/>
      <c r="M1572" s="164"/>
      <c r="T1572" s="165"/>
      <c r="AT1572" s="43" t="s">
        <v>327</v>
      </c>
      <c r="AU1572" s="43" t="s">
        <v>86</v>
      </c>
      <c r="AV1572" s="12" t="s">
        <v>86</v>
      </c>
      <c r="AW1572" s="12" t="s">
        <v>33</v>
      </c>
      <c r="AX1572" s="12" t="s">
        <v>77</v>
      </c>
      <c r="AY1572" s="43" t="s">
        <v>304</v>
      </c>
    </row>
    <row r="1573" spans="2:65" s="12" customFormat="1" x14ac:dyDescent="0.2">
      <c r="B1573" s="160"/>
      <c r="D1573" s="161" t="s">
        <v>327</v>
      </c>
      <c r="E1573" s="43" t="s">
        <v>1</v>
      </c>
      <c r="F1573" s="162" t="s">
        <v>2378</v>
      </c>
      <c r="H1573" s="163">
        <v>35.299999999999997</v>
      </c>
      <c r="L1573" s="160"/>
      <c r="M1573" s="164"/>
      <c r="T1573" s="165"/>
      <c r="AT1573" s="43" t="s">
        <v>327</v>
      </c>
      <c r="AU1573" s="43" t="s">
        <v>86</v>
      </c>
      <c r="AV1573" s="12" t="s">
        <v>86</v>
      </c>
      <c r="AW1573" s="12" t="s">
        <v>33</v>
      </c>
      <c r="AX1573" s="12" t="s">
        <v>77</v>
      </c>
      <c r="AY1573" s="43" t="s">
        <v>304</v>
      </c>
    </row>
    <row r="1574" spans="2:65" s="13" customFormat="1" x14ac:dyDescent="0.2">
      <c r="B1574" s="166"/>
      <c r="D1574" s="161" t="s">
        <v>327</v>
      </c>
      <c r="E1574" s="44" t="s">
        <v>1</v>
      </c>
      <c r="F1574" s="167" t="s">
        <v>2379</v>
      </c>
      <c r="H1574" s="168">
        <v>1592.4</v>
      </c>
      <c r="L1574" s="166"/>
      <c r="M1574" s="169"/>
      <c r="T1574" s="170"/>
      <c r="AT1574" s="44" t="s">
        <v>327</v>
      </c>
      <c r="AU1574" s="44" t="s">
        <v>86</v>
      </c>
      <c r="AV1574" s="13" t="s">
        <v>315</v>
      </c>
      <c r="AW1574" s="13" t="s">
        <v>33</v>
      </c>
      <c r="AX1574" s="13" t="s">
        <v>8</v>
      </c>
      <c r="AY1574" s="44" t="s">
        <v>304</v>
      </c>
    </row>
    <row r="1575" spans="2:65" s="1" customFormat="1" ht="16.5" customHeight="1" x14ac:dyDescent="0.2">
      <c r="B1575" s="24"/>
      <c r="C1575" s="176" t="s">
        <v>2389</v>
      </c>
      <c r="D1575" s="176" t="s">
        <v>431</v>
      </c>
      <c r="E1575" s="177" t="s">
        <v>2390</v>
      </c>
      <c r="F1575" s="178" t="s">
        <v>2391</v>
      </c>
      <c r="G1575" s="179" t="s">
        <v>1444</v>
      </c>
      <c r="H1575" s="180">
        <v>240.9</v>
      </c>
      <c r="I1575" s="46"/>
      <c r="J1575" s="181">
        <f>ROUND(I1575*H1575,0)</f>
        <v>0</v>
      </c>
      <c r="K1575" s="178" t="s">
        <v>1</v>
      </c>
      <c r="L1575" s="182"/>
      <c r="M1575" s="183" t="s">
        <v>1</v>
      </c>
      <c r="N1575" s="184" t="s">
        <v>42</v>
      </c>
      <c r="P1575" s="158">
        <f>O1575*H1575</f>
        <v>0</v>
      </c>
      <c r="Q1575" s="158">
        <v>1E-3</v>
      </c>
      <c r="R1575" s="158">
        <f>Q1575*H1575</f>
        <v>0.2409</v>
      </c>
      <c r="S1575" s="158">
        <v>0</v>
      </c>
      <c r="T1575" s="159">
        <f>S1575*H1575</f>
        <v>0</v>
      </c>
      <c r="AR1575" s="41" t="s">
        <v>476</v>
      </c>
      <c r="AT1575" s="41" t="s">
        <v>431</v>
      </c>
      <c r="AU1575" s="41" t="s">
        <v>86</v>
      </c>
      <c r="AY1575" s="17" t="s">
        <v>304</v>
      </c>
      <c r="BE1575" s="42">
        <f>IF(N1575="základní",J1575,0)</f>
        <v>0</v>
      </c>
      <c r="BF1575" s="42">
        <f>IF(N1575="snížená",J1575,0)</f>
        <v>0</v>
      </c>
      <c r="BG1575" s="42">
        <f>IF(N1575="zákl. přenesená",J1575,0)</f>
        <v>0</v>
      </c>
      <c r="BH1575" s="42">
        <f>IF(N1575="sníž. přenesená",J1575,0)</f>
        <v>0</v>
      </c>
      <c r="BI1575" s="42">
        <f>IF(N1575="nulová",J1575,0)</f>
        <v>0</v>
      </c>
      <c r="BJ1575" s="17" t="s">
        <v>8</v>
      </c>
      <c r="BK1575" s="42">
        <f>ROUND(I1575*H1575,0)</f>
        <v>0</v>
      </c>
      <c r="BL1575" s="17" t="s">
        <v>394</v>
      </c>
      <c r="BM1575" s="41" t="s">
        <v>2392</v>
      </c>
    </row>
    <row r="1576" spans="2:65" s="12" customFormat="1" x14ac:dyDescent="0.2">
      <c r="B1576" s="160"/>
      <c r="D1576" s="161" t="s">
        <v>327</v>
      </c>
      <c r="E1576" s="43" t="s">
        <v>1</v>
      </c>
      <c r="F1576" s="162" t="s">
        <v>2380</v>
      </c>
      <c r="H1576" s="163">
        <v>73.5</v>
      </c>
      <c r="L1576" s="160"/>
      <c r="M1576" s="164"/>
      <c r="T1576" s="165"/>
      <c r="AT1576" s="43" t="s">
        <v>327</v>
      </c>
      <c r="AU1576" s="43" t="s">
        <v>86</v>
      </c>
      <c r="AV1576" s="12" t="s">
        <v>86</v>
      </c>
      <c r="AW1576" s="12" t="s">
        <v>33</v>
      </c>
      <c r="AX1576" s="12" t="s">
        <v>77</v>
      </c>
      <c r="AY1576" s="43" t="s">
        <v>304</v>
      </c>
    </row>
    <row r="1577" spans="2:65" s="12" customFormat="1" x14ac:dyDescent="0.2">
      <c r="B1577" s="160"/>
      <c r="D1577" s="161" t="s">
        <v>327</v>
      </c>
      <c r="E1577" s="43" t="s">
        <v>1</v>
      </c>
      <c r="F1577" s="162" t="s">
        <v>2381</v>
      </c>
      <c r="H1577" s="163">
        <v>81</v>
      </c>
      <c r="L1577" s="160"/>
      <c r="M1577" s="164"/>
      <c r="T1577" s="165"/>
      <c r="AT1577" s="43" t="s">
        <v>327</v>
      </c>
      <c r="AU1577" s="43" t="s">
        <v>86</v>
      </c>
      <c r="AV1577" s="12" t="s">
        <v>86</v>
      </c>
      <c r="AW1577" s="12" t="s">
        <v>33</v>
      </c>
      <c r="AX1577" s="12" t="s">
        <v>77</v>
      </c>
      <c r="AY1577" s="43" t="s">
        <v>304</v>
      </c>
    </row>
    <row r="1578" spans="2:65" s="12" customFormat="1" x14ac:dyDescent="0.2">
      <c r="B1578" s="160"/>
      <c r="D1578" s="161" t="s">
        <v>327</v>
      </c>
      <c r="E1578" s="43" t="s">
        <v>1</v>
      </c>
      <c r="F1578" s="162" t="s">
        <v>2382</v>
      </c>
      <c r="H1578" s="163">
        <v>46.4</v>
      </c>
      <c r="L1578" s="160"/>
      <c r="M1578" s="164"/>
      <c r="T1578" s="165"/>
      <c r="AT1578" s="43" t="s">
        <v>327</v>
      </c>
      <c r="AU1578" s="43" t="s">
        <v>86</v>
      </c>
      <c r="AV1578" s="12" t="s">
        <v>86</v>
      </c>
      <c r="AW1578" s="12" t="s">
        <v>33</v>
      </c>
      <c r="AX1578" s="12" t="s">
        <v>77</v>
      </c>
      <c r="AY1578" s="43" t="s">
        <v>304</v>
      </c>
    </row>
    <row r="1579" spans="2:65" s="12" customFormat="1" x14ac:dyDescent="0.2">
      <c r="B1579" s="160"/>
      <c r="D1579" s="161" t="s">
        <v>327</v>
      </c>
      <c r="E1579" s="43" t="s">
        <v>1</v>
      </c>
      <c r="F1579" s="162" t="s">
        <v>2383</v>
      </c>
      <c r="H1579" s="163">
        <v>40</v>
      </c>
      <c r="L1579" s="160"/>
      <c r="M1579" s="164"/>
      <c r="T1579" s="165"/>
      <c r="AT1579" s="43" t="s">
        <v>327</v>
      </c>
      <c r="AU1579" s="43" t="s">
        <v>86</v>
      </c>
      <c r="AV1579" s="12" t="s">
        <v>86</v>
      </c>
      <c r="AW1579" s="12" t="s">
        <v>33</v>
      </c>
      <c r="AX1579" s="12" t="s">
        <v>77</v>
      </c>
      <c r="AY1579" s="43" t="s">
        <v>304</v>
      </c>
    </row>
    <row r="1580" spans="2:65" s="13" customFormat="1" x14ac:dyDescent="0.2">
      <c r="B1580" s="166"/>
      <c r="D1580" s="161" t="s">
        <v>327</v>
      </c>
      <c r="E1580" s="44" t="s">
        <v>1</v>
      </c>
      <c r="F1580" s="167" t="s">
        <v>2384</v>
      </c>
      <c r="H1580" s="168">
        <v>240.9</v>
      </c>
      <c r="L1580" s="166"/>
      <c r="M1580" s="169"/>
      <c r="T1580" s="170"/>
      <c r="AT1580" s="44" t="s">
        <v>327</v>
      </c>
      <c r="AU1580" s="44" t="s">
        <v>86</v>
      </c>
      <c r="AV1580" s="13" t="s">
        <v>315</v>
      </c>
      <c r="AW1580" s="13" t="s">
        <v>33</v>
      </c>
      <c r="AX1580" s="13" t="s">
        <v>8</v>
      </c>
      <c r="AY1580" s="44" t="s">
        <v>304</v>
      </c>
    </row>
    <row r="1581" spans="2:65" s="1" customFormat="1" ht="24.2" customHeight="1" x14ac:dyDescent="0.2">
      <c r="B1581" s="24"/>
      <c r="C1581" s="150" t="s">
        <v>2393</v>
      </c>
      <c r="D1581" s="150" t="s">
        <v>306</v>
      </c>
      <c r="E1581" s="151" t="s">
        <v>2394</v>
      </c>
      <c r="F1581" s="152" t="s">
        <v>2395</v>
      </c>
      <c r="G1581" s="153" t="s">
        <v>1444</v>
      </c>
      <c r="H1581" s="154">
        <v>1055.5</v>
      </c>
      <c r="I1581" s="40"/>
      <c r="J1581" s="155">
        <f>ROUND(I1581*H1581,0)</f>
        <v>0</v>
      </c>
      <c r="K1581" s="152" t="s">
        <v>310</v>
      </c>
      <c r="L1581" s="24"/>
      <c r="M1581" s="156" t="s">
        <v>1</v>
      </c>
      <c r="N1581" s="157" t="s">
        <v>42</v>
      </c>
      <c r="P1581" s="158">
        <f>O1581*H1581</f>
        <v>0</v>
      </c>
      <c r="Q1581" s="158">
        <v>4.6999999999999997E-5</v>
      </c>
      <c r="R1581" s="158">
        <f>Q1581*H1581</f>
        <v>4.96085E-2</v>
      </c>
      <c r="S1581" s="158">
        <v>0</v>
      </c>
      <c r="T1581" s="159">
        <f>S1581*H1581</f>
        <v>0</v>
      </c>
      <c r="AR1581" s="41" t="s">
        <v>394</v>
      </c>
      <c r="AT1581" s="41" t="s">
        <v>306</v>
      </c>
      <c r="AU1581" s="41" t="s">
        <v>86</v>
      </c>
      <c r="AY1581" s="17" t="s">
        <v>304</v>
      </c>
      <c r="BE1581" s="42">
        <f>IF(N1581="základní",J1581,0)</f>
        <v>0</v>
      </c>
      <c r="BF1581" s="42">
        <f>IF(N1581="snížená",J1581,0)</f>
        <v>0</v>
      </c>
      <c r="BG1581" s="42">
        <f>IF(N1581="zákl. přenesená",J1581,0)</f>
        <v>0</v>
      </c>
      <c r="BH1581" s="42">
        <f>IF(N1581="sníž. přenesená",J1581,0)</f>
        <v>0</v>
      </c>
      <c r="BI1581" s="42">
        <f>IF(N1581="nulová",J1581,0)</f>
        <v>0</v>
      </c>
      <c r="BJ1581" s="17" t="s">
        <v>8</v>
      </c>
      <c r="BK1581" s="42">
        <f>ROUND(I1581*H1581,0)</f>
        <v>0</v>
      </c>
      <c r="BL1581" s="17" t="s">
        <v>394</v>
      </c>
      <c r="BM1581" s="41" t="s">
        <v>2396</v>
      </c>
    </row>
    <row r="1582" spans="2:65" s="12" customFormat="1" x14ac:dyDescent="0.2">
      <c r="B1582" s="160"/>
      <c r="D1582" s="161" t="s">
        <v>327</v>
      </c>
      <c r="E1582" s="43" t="s">
        <v>1</v>
      </c>
      <c r="F1582" s="162" t="s">
        <v>2397</v>
      </c>
      <c r="H1582" s="163">
        <v>1055.5</v>
      </c>
      <c r="L1582" s="160"/>
      <c r="M1582" s="164"/>
      <c r="T1582" s="165"/>
      <c r="AT1582" s="43" t="s">
        <v>327</v>
      </c>
      <c r="AU1582" s="43" t="s">
        <v>86</v>
      </c>
      <c r="AV1582" s="12" t="s">
        <v>86</v>
      </c>
      <c r="AW1582" s="12" t="s">
        <v>33</v>
      </c>
      <c r="AX1582" s="12" t="s">
        <v>8</v>
      </c>
      <c r="AY1582" s="43" t="s">
        <v>304</v>
      </c>
    </row>
    <row r="1583" spans="2:65" s="1" customFormat="1" ht="21.75" customHeight="1" x14ac:dyDescent="0.2">
      <c r="B1583" s="24"/>
      <c r="C1583" s="176" t="s">
        <v>2398</v>
      </c>
      <c r="D1583" s="176" t="s">
        <v>431</v>
      </c>
      <c r="E1583" s="177" t="s">
        <v>2399</v>
      </c>
      <c r="F1583" s="178" t="s">
        <v>2400</v>
      </c>
      <c r="G1583" s="179" t="s">
        <v>1444</v>
      </c>
      <c r="H1583" s="180">
        <v>1055.5</v>
      </c>
      <c r="I1583" s="46"/>
      <c r="J1583" s="181">
        <f>ROUND(I1583*H1583,0)</f>
        <v>0</v>
      </c>
      <c r="K1583" s="178" t="s">
        <v>1</v>
      </c>
      <c r="L1583" s="182"/>
      <c r="M1583" s="183" t="s">
        <v>1</v>
      </c>
      <c r="N1583" s="184" t="s">
        <v>42</v>
      </c>
      <c r="P1583" s="158">
        <f>O1583*H1583</f>
        <v>0</v>
      </c>
      <c r="Q1583" s="158">
        <v>1E-3</v>
      </c>
      <c r="R1583" s="158">
        <f>Q1583*H1583</f>
        <v>1.0555000000000001</v>
      </c>
      <c r="S1583" s="158">
        <v>0</v>
      </c>
      <c r="T1583" s="159">
        <f>S1583*H1583</f>
        <v>0</v>
      </c>
      <c r="AR1583" s="41" t="s">
        <v>476</v>
      </c>
      <c r="AT1583" s="41" t="s">
        <v>431</v>
      </c>
      <c r="AU1583" s="41" t="s">
        <v>86</v>
      </c>
      <c r="AY1583" s="17" t="s">
        <v>304</v>
      </c>
      <c r="BE1583" s="42">
        <f>IF(N1583="základní",J1583,0)</f>
        <v>0</v>
      </c>
      <c r="BF1583" s="42">
        <f>IF(N1583="snížená",J1583,0)</f>
        <v>0</v>
      </c>
      <c r="BG1583" s="42">
        <f>IF(N1583="zákl. přenesená",J1583,0)</f>
        <v>0</v>
      </c>
      <c r="BH1583" s="42">
        <f>IF(N1583="sníž. přenesená",J1583,0)</f>
        <v>0</v>
      </c>
      <c r="BI1583" s="42">
        <f>IF(N1583="nulová",J1583,0)</f>
        <v>0</v>
      </c>
      <c r="BJ1583" s="17" t="s">
        <v>8</v>
      </c>
      <c r="BK1583" s="42">
        <f>ROUND(I1583*H1583,0)</f>
        <v>0</v>
      </c>
      <c r="BL1583" s="17" t="s">
        <v>394</v>
      </c>
      <c r="BM1583" s="41" t="s">
        <v>2401</v>
      </c>
    </row>
    <row r="1584" spans="2:65" s="12" customFormat="1" x14ac:dyDescent="0.2">
      <c r="B1584" s="160"/>
      <c r="D1584" s="161" t="s">
        <v>327</v>
      </c>
      <c r="E1584" s="43" t="s">
        <v>1</v>
      </c>
      <c r="F1584" s="162" t="s">
        <v>2397</v>
      </c>
      <c r="H1584" s="163">
        <v>1055.5</v>
      </c>
      <c r="L1584" s="160"/>
      <c r="M1584" s="164"/>
      <c r="T1584" s="165"/>
      <c r="AT1584" s="43" t="s">
        <v>327</v>
      </c>
      <c r="AU1584" s="43" t="s">
        <v>86</v>
      </c>
      <c r="AV1584" s="12" t="s">
        <v>86</v>
      </c>
      <c r="AW1584" s="12" t="s">
        <v>33</v>
      </c>
      <c r="AX1584" s="12" t="s">
        <v>8</v>
      </c>
      <c r="AY1584" s="43" t="s">
        <v>304</v>
      </c>
    </row>
    <row r="1585" spans="2:65" s="1" customFormat="1" ht="24.2" customHeight="1" x14ac:dyDescent="0.2">
      <c r="B1585" s="24"/>
      <c r="C1585" s="150" t="s">
        <v>2402</v>
      </c>
      <c r="D1585" s="150" t="s">
        <v>306</v>
      </c>
      <c r="E1585" s="151" t="s">
        <v>2394</v>
      </c>
      <c r="F1585" s="152" t="s">
        <v>2395</v>
      </c>
      <c r="G1585" s="153" t="s">
        <v>1444</v>
      </c>
      <c r="H1585" s="154">
        <v>39674.199999999997</v>
      </c>
      <c r="I1585" s="40"/>
      <c r="J1585" s="155">
        <f>ROUND(I1585*H1585,0)</f>
        <v>0</v>
      </c>
      <c r="K1585" s="152" t="s">
        <v>310</v>
      </c>
      <c r="L1585" s="24"/>
      <c r="M1585" s="156" t="s">
        <v>1</v>
      </c>
      <c r="N1585" s="157" t="s">
        <v>42</v>
      </c>
      <c r="P1585" s="158">
        <f>O1585*H1585</f>
        <v>0</v>
      </c>
      <c r="Q1585" s="158">
        <v>4.6999999999999997E-5</v>
      </c>
      <c r="R1585" s="158">
        <f>Q1585*H1585</f>
        <v>1.8646873999999998</v>
      </c>
      <c r="S1585" s="158">
        <v>0</v>
      </c>
      <c r="T1585" s="159">
        <f>S1585*H1585</f>
        <v>0</v>
      </c>
      <c r="AR1585" s="41" t="s">
        <v>394</v>
      </c>
      <c r="AT1585" s="41" t="s">
        <v>306</v>
      </c>
      <c r="AU1585" s="41" t="s">
        <v>86</v>
      </c>
      <c r="AY1585" s="17" t="s">
        <v>304</v>
      </c>
      <c r="BE1585" s="42">
        <f>IF(N1585="základní",J1585,0)</f>
        <v>0</v>
      </c>
      <c r="BF1585" s="42">
        <f>IF(N1585="snížená",J1585,0)</f>
        <v>0</v>
      </c>
      <c r="BG1585" s="42">
        <f>IF(N1585="zákl. přenesená",J1585,0)</f>
        <v>0</v>
      </c>
      <c r="BH1585" s="42">
        <f>IF(N1585="sníž. přenesená",J1585,0)</f>
        <v>0</v>
      </c>
      <c r="BI1585" s="42">
        <f>IF(N1585="nulová",J1585,0)</f>
        <v>0</v>
      </c>
      <c r="BJ1585" s="17" t="s">
        <v>8</v>
      </c>
      <c r="BK1585" s="42">
        <f>ROUND(I1585*H1585,0)</f>
        <v>0</v>
      </c>
      <c r="BL1585" s="17" t="s">
        <v>394</v>
      </c>
      <c r="BM1585" s="41" t="s">
        <v>2403</v>
      </c>
    </row>
    <row r="1586" spans="2:65" s="12" customFormat="1" x14ac:dyDescent="0.2">
      <c r="B1586" s="160"/>
      <c r="D1586" s="161" t="s">
        <v>327</v>
      </c>
      <c r="E1586" s="43" t="s">
        <v>1</v>
      </c>
      <c r="F1586" s="162" t="s">
        <v>2404</v>
      </c>
      <c r="H1586" s="163">
        <v>36262.6</v>
      </c>
      <c r="L1586" s="160"/>
      <c r="M1586" s="164"/>
      <c r="T1586" s="165"/>
      <c r="AT1586" s="43" t="s">
        <v>327</v>
      </c>
      <c r="AU1586" s="43" t="s">
        <v>86</v>
      </c>
      <c r="AV1586" s="12" t="s">
        <v>86</v>
      </c>
      <c r="AW1586" s="12" t="s">
        <v>33</v>
      </c>
      <c r="AX1586" s="12" t="s">
        <v>77</v>
      </c>
      <c r="AY1586" s="43" t="s">
        <v>304</v>
      </c>
    </row>
    <row r="1587" spans="2:65" s="12" customFormat="1" x14ac:dyDescent="0.2">
      <c r="B1587" s="160"/>
      <c r="D1587" s="161" t="s">
        <v>327</v>
      </c>
      <c r="E1587" s="43" t="s">
        <v>1</v>
      </c>
      <c r="F1587" s="162" t="s">
        <v>2405</v>
      </c>
      <c r="H1587" s="163">
        <v>3411.6</v>
      </c>
      <c r="L1587" s="160"/>
      <c r="M1587" s="164"/>
      <c r="T1587" s="165"/>
      <c r="AT1587" s="43" t="s">
        <v>327</v>
      </c>
      <c r="AU1587" s="43" t="s">
        <v>86</v>
      </c>
      <c r="AV1587" s="12" t="s">
        <v>86</v>
      </c>
      <c r="AW1587" s="12" t="s">
        <v>33</v>
      </c>
      <c r="AX1587" s="12" t="s">
        <v>77</v>
      </c>
      <c r="AY1587" s="43" t="s">
        <v>304</v>
      </c>
    </row>
    <row r="1588" spans="2:65" s="13" customFormat="1" x14ac:dyDescent="0.2">
      <c r="B1588" s="166"/>
      <c r="D1588" s="161" t="s">
        <v>327</v>
      </c>
      <c r="E1588" s="44" t="s">
        <v>1</v>
      </c>
      <c r="F1588" s="167" t="s">
        <v>2406</v>
      </c>
      <c r="H1588" s="168">
        <v>39674.199999999997</v>
      </c>
      <c r="L1588" s="166"/>
      <c r="M1588" s="169"/>
      <c r="T1588" s="170"/>
      <c r="AT1588" s="44" t="s">
        <v>327</v>
      </c>
      <c r="AU1588" s="44" t="s">
        <v>86</v>
      </c>
      <c r="AV1588" s="13" t="s">
        <v>315</v>
      </c>
      <c r="AW1588" s="13" t="s">
        <v>33</v>
      </c>
      <c r="AX1588" s="13" t="s">
        <v>8</v>
      </c>
      <c r="AY1588" s="44" t="s">
        <v>304</v>
      </c>
    </row>
    <row r="1589" spans="2:65" s="1" customFormat="1" ht="24.2" customHeight="1" x14ac:dyDescent="0.2">
      <c r="B1589" s="24"/>
      <c r="C1589" s="176" t="s">
        <v>2407</v>
      </c>
      <c r="D1589" s="176" t="s">
        <v>431</v>
      </c>
      <c r="E1589" s="177" t="s">
        <v>2408</v>
      </c>
      <c r="F1589" s="178" t="s">
        <v>2409</v>
      </c>
      <c r="G1589" s="179" t="s">
        <v>1444</v>
      </c>
      <c r="H1589" s="180">
        <v>36262.6</v>
      </c>
      <c r="I1589" s="46"/>
      <c r="J1589" s="181">
        <f>ROUND(I1589*H1589,0)</f>
        <v>0</v>
      </c>
      <c r="K1589" s="178" t="s">
        <v>1</v>
      </c>
      <c r="L1589" s="182"/>
      <c r="M1589" s="183" t="s">
        <v>1</v>
      </c>
      <c r="N1589" s="184" t="s">
        <v>42</v>
      </c>
      <c r="P1589" s="158">
        <f>O1589*H1589</f>
        <v>0</v>
      </c>
      <c r="Q1589" s="158">
        <v>1E-3</v>
      </c>
      <c r="R1589" s="158">
        <f>Q1589*H1589</f>
        <v>36.262599999999999</v>
      </c>
      <c r="S1589" s="158">
        <v>0</v>
      </c>
      <c r="T1589" s="159">
        <f>S1589*H1589</f>
        <v>0</v>
      </c>
      <c r="AR1589" s="41" t="s">
        <v>476</v>
      </c>
      <c r="AT1589" s="41" t="s">
        <v>431</v>
      </c>
      <c r="AU1589" s="41" t="s">
        <v>86</v>
      </c>
      <c r="AY1589" s="17" t="s">
        <v>304</v>
      </c>
      <c r="BE1589" s="42">
        <f>IF(N1589="základní",J1589,0)</f>
        <v>0</v>
      </c>
      <c r="BF1589" s="42">
        <f>IF(N1589="snížená",J1589,0)</f>
        <v>0</v>
      </c>
      <c r="BG1589" s="42">
        <f>IF(N1589="zákl. přenesená",J1589,0)</f>
        <v>0</v>
      </c>
      <c r="BH1589" s="42">
        <f>IF(N1589="sníž. přenesená",J1589,0)</f>
        <v>0</v>
      </c>
      <c r="BI1589" s="42">
        <f>IF(N1589="nulová",J1589,0)</f>
        <v>0</v>
      </c>
      <c r="BJ1589" s="17" t="s">
        <v>8</v>
      </c>
      <c r="BK1589" s="42">
        <f>ROUND(I1589*H1589,0)</f>
        <v>0</v>
      </c>
      <c r="BL1589" s="17" t="s">
        <v>394</v>
      </c>
      <c r="BM1589" s="41" t="s">
        <v>2410</v>
      </c>
    </row>
    <row r="1590" spans="2:65" s="12" customFormat="1" x14ac:dyDescent="0.2">
      <c r="B1590" s="160"/>
      <c r="D1590" s="161" t="s">
        <v>327</v>
      </c>
      <c r="E1590" s="43" t="s">
        <v>1</v>
      </c>
      <c r="F1590" s="162" t="s">
        <v>2411</v>
      </c>
      <c r="H1590" s="163">
        <v>36262.6</v>
      </c>
      <c r="L1590" s="160"/>
      <c r="M1590" s="164"/>
      <c r="T1590" s="165"/>
      <c r="AT1590" s="43" t="s">
        <v>327</v>
      </c>
      <c r="AU1590" s="43" t="s">
        <v>86</v>
      </c>
      <c r="AV1590" s="12" t="s">
        <v>86</v>
      </c>
      <c r="AW1590" s="12" t="s">
        <v>33</v>
      </c>
      <c r="AX1590" s="12" t="s">
        <v>77</v>
      </c>
      <c r="AY1590" s="43" t="s">
        <v>304</v>
      </c>
    </row>
    <row r="1591" spans="2:65" s="13" customFormat="1" x14ac:dyDescent="0.2">
      <c r="B1591" s="166"/>
      <c r="D1591" s="161" t="s">
        <v>327</v>
      </c>
      <c r="E1591" s="44" t="s">
        <v>1</v>
      </c>
      <c r="F1591" s="167" t="s">
        <v>2406</v>
      </c>
      <c r="H1591" s="168">
        <v>36262.6</v>
      </c>
      <c r="L1591" s="166"/>
      <c r="M1591" s="169"/>
      <c r="T1591" s="170"/>
      <c r="AT1591" s="44" t="s">
        <v>327</v>
      </c>
      <c r="AU1591" s="44" t="s">
        <v>86</v>
      </c>
      <c r="AV1591" s="13" t="s">
        <v>315</v>
      </c>
      <c r="AW1591" s="13" t="s">
        <v>33</v>
      </c>
      <c r="AX1591" s="13" t="s">
        <v>8</v>
      </c>
      <c r="AY1591" s="44" t="s">
        <v>304</v>
      </c>
    </row>
    <row r="1592" spans="2:65" s="1" customFormat="1" ht="16.5" customHeight="1" x14ac:dyDescent="0.2">
      <c r="B1592" s="24"/>
      <c r="C1592" s="176" t="s">
        <v>2412</v>
      </c>
      <c r="D1592" s="176" t="s">
        <v>431</v>
      </c>
      <c r="E1592" s="177" t="s">
        <v>2413</v>
      </c>
      <c r="F1592" s="178" t="s">
        <v>2414</v>
      </c>
      <c r="G1592" s="179" t="s">
        <v>1444</v>
      </c>
      <c r="H1592" s="180">
        <v>3411.6</v>
      </c>
      <c r="I1592" s="46"/>
      <c r="J1592" s="181">
        <f>ROUND(I1592*H1592,0)</f>
        <v>0</v>
      </c>
      <c r="K1592" s="178" t="s">
        <v>1</v>
      </c>
      <c r="L1592" s="182"/>
      <c r="M1592" s="183" t="s">
        <v>1</v>
      </c>
      <c r="N1592" s="184" t="s">
        <v>42</v>
      </c>
      <c r="P1592" s="158">
        <f>O1592*H1592</f>
        <v>0</v>
      </c>
      <c r="Q1592" s="158">
        <v>1E-3</v>
      </c>
      <c r="R1592" s="158">
        <f>Q1592*H1592</f>
        <v>3.4116</v>
      </c>
      <c r="S1592" s="158">
        <v>0</v>
      </c>
      <c r="T1592" s="159">
        <f>S1592*H1592</f>
        <v>0</v>
      </c>
      <c r="AR1592" s="41" t="s">
        <v>476</v>
      </c>
      <c r="AT1592" s="41" t="s">
        <v>431</v>
      </c>
      <c r="AU1592" s="41" t="s">
        <v>86</v>
      </c>
      <c r="AY1592" s="17" t="s">
        <v>304</v>
      </c>
      <c r="BE1592" s="42">
        <f>IF(N1592="základní",J1592,0)</f>
        <v>0</v>
      </c>
      <c r="BF1592" s="42">
        <f>IF(N1592="snížená",J1592,0)</f>
        <v>0</v>
      </c>
      <c r="BG1592" s="42">
        <f>IF(N1592="zákl. přenesená",J1592,0)</f>
        <v>0</v>
      </c>
      <c r="BH1592" s="42">
        <f>IF(N1592="sníž. přenesená",J1592,0)</f>
        <v>0</v>
      </c>
      <c r="BI1592" s="42">
        <f>IF(N1592="nulová",J1592,0)</f>
        <v>0</v>
      </c>
      <c r="BJ1592" s="17" t="s">
        <v>8</v>
      </c>
      <c r="BK1592" s="42">
        <f>ROUND(I1592*H1592,0)</f>
        <v>0</v>
      </c>
      <c r="BL1592" s="17" t="s">
        <v>394</v>
      </c>
      <c r="BM1592" s="41" t="s">
        <v>2415</v>
      </c>
    </row>
    <row r="1593" spans="2:65" s="12" customFormat="1" x14ac:dyDescent="0.2">
      <c r="B1593" s="160"/>
      <c r="D1593" s="161" t="s">
        <v>327</v>
      </c>
      <c r="E1593" s="43" t="s">
        <v>1</v>
      </c>
      <c r="F1593" s="162" t="s">
        <v>2405</v>
      </c>
      <c r="H1593" s="163">
        <v>3411.6</v>
      </c>
      <c r="L1593" s="160"/>
      <c r="M1593" s="164"/>
      <c r="T1593" s="165"/>
      <c r="AT1593" s="43" t="s">
        <v>327</v>
      </c>
      <c r="AU1593" s="43" t="s">
        <v>86</v>
      </c>
      <c r="AV1593" s="12" t="s">
        <v>86</v>
      </c>
      <c r="AW1593" s="12" t="s">
        <v>33</v>
      </c>
      <c r="AX1593" s="12" t="s">
        <v>77</v>
      </c>
      <c r="AY1593" s="43" t="s">
        <v>304</v>
      </c>
    </row>
    <row r="1594" spans="2:65" s="13" customFormat="1" x14ac:dyDescent="0.2">
      <c r="B1594" s="166"/>
      <c r="D1594" s="161" t="s">
        <v>327</v>
      </c>
      <c r="E1594" s="44" t="s">
        <v>1</v>
      </c>
      <c r="F1594" s="167" t="s">
        <v>2406</v>
      </c>
      <c r="H1594" s="168">
        <v>3411.6</v>
      </c>
      <c r="L1594" s="166"/>
      <c r="M1594" s="169"/>
      <c r="T1594" s="170"/>
      <c r="AT1594" s="44" t="s">
        <v>327</v>
      </c>
      <c r="AU1594" s="44" t="s">
        <v>86</v>
      </c>
      <c r="AV1594" s="13" t="s">
        <v>315</v>
      </c>
      <c r="AW1594" s="13" t="s">
        <v>33</v>
      </c>
      <c r="AX1594" s="13" t="s">
        <v>8</v>
      </c>
      <c r="AY1594" s="44" t="s">
        <v>304</v>
      </c>
    </row>
    <row r="1595" spans="2:65" s="1" customFormat="1" ht="33" customHeight="1" x14ac:dyDescent="0.2">
      <c r="B1595" s="24"/>
      <c r="C1595" s="150" t="s">
        <v>2416</v>
      </c>
      <c r="D1595" s="150" t="s">
        <v>306</v>
      </c>
      <c r="E1595" s="151" t="s">
        <v>2417</v>
      </c>
      <c r="F1595" s="152" t="s">
        <v>2418</v>
      </c>
      <c r="G1595" s="153" t="s">
        <v>1444</v>
      </c>
      <c r="H1595" s="154">
        <v>400</v>
      </c>
      <c r="I1595" s="40"/>
      <c r="J1595" s="155">
        <f>ROUND(I1595*H1595,0)</f>
        <v>0</v>
      </c>
      <c r="K1595" s="152" t="s">
        <v>310</v>
      </c>
      <c r="L1595" s="24"/>
      <c r="M1595" s="156" t="s">
        <v>1</v>
      </c>
      <c r="N1595" s="157" t="s">
        <v>42</v>
      </c>
      <c r="P1595" s="158">
        <f>O1595*H1595</f>
        <v>0</v>
      </c>
      <c r="Q1595" s="158">
        <v>0</v>
      </c>
      <c r="R1595" s="158">
        <f>Q1595*H1595</f>
        <v>0</v>
      </c>
      <c r="S1595" s="158">
        <v>1E-3</v>
      </c>
      <c r="T1595" s="159">
        <f>S1595*H1595</f>
        <v>0.4</v>
      </c>
      <c r="AR1595" s="41" t="s">
        <v>394</v>
      </c>
      <c r="AT1595" s="41" t="s">
        <v>306</v>
      </c>
      <c r="AU1595" s="41" t="s">
        <v>86</v>
      </c>
      <c r="AY1595" s="17" t="s">
        <v>304</v>
      </c>
      <c r="BE1595" s="42">
        <f>IF(N1595="základní",J1595,0)</f>
        <v>0</v>
      </c>
      <c r="BF1595" s="42">
        <f>IF(N1595="snížená",J1595,0)</f>
        <v>0</v>
      </c>
      <c r="BG1595" s="42">
        <f>IF(N1595="zákl. přenesená",J1595,0)</f>
        <v>0</v>
      </c>
      <c r="BH1595" s="42">
        <f>IF(N1595="sníž. přenesená",J1595,0)</f>
        <v>0</v>
      </c>
      <c r="BI1595" s="42">
        <f>IF(N1595="nulová",J1595,0)</f>
        <v>0</v>
      </c>
      <c r="BJ1595" s="17" t="s">
        <v>8</v>
      </c>
      <c r="BK1595" s="42">
        <f>ROUND(I1595*H1595,0)</f>
        <v>0</v>
      </c>
      <c r="BL1595" s="17" t="s">
        <v>394</v>
      </c>
      <c r="BM1595" s="41" t="s">
        <v>2419</v>
      </c>
    </row>
    <row r="1596" spans="2:65" s="12" customFormat="1" x14ac:dyDescent="0.2">
      <c r="B1596" s="160"/>
      <c r="D1596" s="161" t="s">
        <v>327</v>
      </c>
      <c r="E1596" s="43" t="s">
        <v>1</v>
      </c>
      <c r="F1596" s="162" t="s">
        <v>2420</v>
      </c>
      <c r="H1596" s="163">
        <v>400</v>
      </c>
      <c r="L1596" s="160"/>
      <c r="M1596" s="164"/>
      <c r="T1596" s="165"/>
      <c r="AT1596" s="43" t="s">
        <v>327</v>
      </c>
      <c r="AU1596" s="43" t="s">
        <v>86</v>
      </c>
      <c r="AV1596" s="12" t="s">
        <v>86</v>
      </c>
      <c r="AW1596" s="12" t="s">
        <v>33</v>
      </c>
      <c r="AX1596" s="12" t="s">
        <v>8</v>
      </c>
      <c r="AY1596" s="43" t="s">
        <v>304</v>
      </c>
    </row>
    <row r="1597" spans="2:65" s="1" customFormat="1" ht="33" customHeight="1" x14ac:dyDescent="0.2">
      <c r="B1597" s="24"/>
      <c r="C1597" s="150" t="s">
        <v>2421</v>
      </c>
      <c r="D1597" s="150" t="s">
        <v>306</v>
      </c>
      <c r="E1597" s="151" t="s">
        <v>2422</v>
      </c>
      <c r="F1597" s="152" t="s">
        <v>2423</v>
      </c>
      <c r="G1597" s="153" t="s">
        <v>416</v>
      </c>
      <c r="H1597" s="154">
        <v>45.552</v>
      </c>
      <c r="I1597" s="40"/>
      <c r="J1597" s="155">
        <f>ROUND(I1597*H1597,0)</f>
        <v>0</v>
      </c>
      <c r="K1597" s="152" t="s">
        <v>310</v>
      </c>
      <c r="L1597" s="24"/>
      <c r="M1597" s="156" t="s">
        <v>1</v>
      </c>
      <c r="N1597" s="157" t="s">
        <v>42</v>
      </c>
      <c r="P1597" s="158">
        <f>O1597*H1597</f>
        <v>0</v>
      </c>
      <c r="Q1597" s="158">
        <v>0</v>
      </c>
      <c r="R1597" s="158">
        <f>Q1597*H1597</f>
        <v>0</v>
      </c>
      <c r="S1597" s="158">
        <v>0</v>
      </c>
      <c r="T1597" s="159">
        <f>S1597*H1597</f>
        <v>0</v>
      </c>
      <c r="AR1597" s="41" t="s">
        <v>394</v>
      </c>
      <c r="AT1597" s="41" t="s">
        <v>306</v>
      </c>
      <c r="AU1597" s="41" t="s">
        <v>86</v>
      </c>
      <c r="AY1597" s="17" t="s">
        <v>304</v>
      </c>
      <c r="BE1597" s="42">
        <f>IF(N1597="základní",J1597,0)</f>
        <v>0</v>
      </c>
      <c r="BF1597" s="42">
        <f>IF(N1597="snížená",J1597,0)</f>
        <v>0</v>
      </c>
      <c r="BG1597" s="42">
        <f>IF(N1597="zákl. přenesená",J1597,0)</f>
        <v>0</v>
      </c>
      <c r="BH1597" s="42">
        <f>IF(N1597="sníž. přenesená",J1597,0)</f>
        <v>0</v>
      </c>
      <c r="BI1597" s="42">
        <f>IF(N1597="nulová",J1597,0)</f>
        <v>0</v>
      </c>
      <c r="BJ1597" s="17" t="s">
        <v>8</v>
      </c>
      <c r="BK1597" s="42">
        <f>ROUND(I1597*H1597,0)</f>
        <v>0</v>
      </c>
      <c r="BL1597" s="17" t="s">
        <v>394</v>
      </c>
      <c r="BM1597" s="41" t="s">
        <v>2424</v>
      </c>
    </row>
    <row r="1598" spans="2:65" s="11" customFormat="1" ht="22.9" customHeight="1" x14ac:dyDescent="0.2">
      <c r="B1598" s="142"/>
      <c r="D1598" s="37" t="s">
        <v>76</v>
      </c>
      <c r="E1598" s="148" t="s">
        <v>2425</v>
      </c>
      <c r="F1598" s="148" t="s">
        <v>2426</v>
      </c>
      <c r="J1598" s="149">
        <f>BK1598</f>
        <v>0</v>
      </c>
      <c r="L1598" s="142"/>
      <c r="M1598" s="145"/>
      <c r="P1598" s="146">
        <f>SUM(P1599:P1619)</f>
        <v>0</v>
      </c>
      <c r="R1598" s="146">
        <f>SUM(R1599:R1619)</f>
        <v>1.0731673800000001</v>
      </c>
      <c r="T1598" s="147">
        <f>SUM(T1599:T1619)</f>
        <v>0</v>
      </c>
      <c r="AR1598" s="37" t="s">
        <v>86</v>
      </c>
      <c r="AT1598" s="38" t="s">
        <v>76</v>
      </c>
      <c r="AU1598" s="38" t="s">
        <v>8</v>
      </c>
      <c r="AY1598" s="37" t="s">
        <v>304</v>
      </c>
      <c r="BK1598" s="39">
        <f>SUM(BK1599:BK1619)</f>
        <v>0</v>
      </c>
    </row>
    <row r="1599" spans="2:65" s="1" customFormat="1" ht="16.5" customHeight="1" x14ac:dyDescent="0.2">
      <c r="B1599" s="24"/>
      <c r="C1599" s="150" t="s">
        <v>2427</v>
      </c>
      <c r="D1599" s="150" t="s">
        <v>306</v>
      </c>
      <c r="E1599" s="151" t="s">
        <v>2428</v>
      </c>
      <c r="F1599" s="152" t="s">
        <v>2429</v>
      </c>
      <c r="G1599" s="153" t="s">
        <v>325</v>
      </c>
      <c r="H1599" s="154">
        <v>34.856999999999999</v>
      </c>
      <c r="I1599" s="40"/>
      <c r="J1599" s="155">
        <f>ROUND(I1599*H1599,0)</f>
        <v>0</v>
      </c>
      <c r="K1599" s="152" t="s">
        <v>310</v>
      </c>
      <c r="L1599" s="24"/>
      <c r="M1599" s="156" t="s">
        <v>1</v>
      </c>
      <c r="N1599" s="157" t="s">
        <v>42</v>
      </c>
      <c r="P1599" s="158">
        <f>O1599*H1599</f>
        <v>0</v>
      </c>
      <c r="Q1599" s="158">
        <v>2.9999999999999997E-4</v>
      </c>
      <c r="R1599" s="158">
        <f>Q1599*H1599</f>
        <v>1.0457099999999999E-2</v>
      </c>
      <c r="S1599" s="158">
        <v>0</v>
      </c>
      <c r="T1599" s="159">
        <f>S1599*H1599</f>
        <v>0</v>
      </c>
      <c r="AR1599" s="41" t="s">
        <v>394</v>
      </c>
      <c r="AT1599" s="41" t="s">
        <v>306</v>
      </c>
      <c r="AU1599" s="41" t="s">
        <v>86</v>
      </c>
      <c r="AY1599" s="17" t="s">
        <v>304</v>
      </c>
      <c r="BE1599" s="42">
        <f>IF(N1599="základní",J1599,0)</f>
        <v>0</v>
      </c>
      <c r="BF1599" s="42">
        <f>IF(N1599="snížená",J1599,0)</f>
        <v>0</v>
      </c>
      <c r="BG1599" s="42">
        <f>IF(N1599="zákl. přenesená",J1599,0)</f>
        <v>0</v>
      </c>
      <c r="BH1599" s="42">
        <f>IF(N1599="sníž. přenesená",J1599,0)</f>
        <v>0</v>
      </c>
      <c r="BI1599" s="42">
        <f>IF(N1599="nulová",J1599,0)</f>
        <v>0</v>
      </c>
      <c r="BJ1599" s="17" t="s">
        <v>8</v>
      </c>
      <c r="BK1599" s="42">
        <f>ROUND(I1599*H1599,0)</f>
        <v>0</v>
      </c>
      <c r="BL1599" s="17" t="s">
        <v>394</v>
      </c>
      <c r="BM1599" s="41" t="s">
        <v>2430</v>
      </c>
    </row>
    <row r="1600" spans="2:65" s="12" customFormat="1" x14ac:dyDescent="0.2">
      <c r="B1600" s="160"/>
      <c r="D1600" s="161" t="s">
        <v>327</v>
      </c>
      <c r="E1600" s="43" t="s">
        <v>1</v>
      </c>
      <c r="F1600" s="162" t="s">
        <v>175</v>
      </c>
      <c r="H1600" s="163">
        <v>32.9</v>
      </c>
      <c r="L1600" s="160"/>
      <c r="M1600" s="164"/>
      <c r="T1600" s="165"/>
      <c r="AT1600" s="43" t="s">
        <v>327</v>
      </c>
      <c r="AU1600" s="43" t="s">
        <v>86</v>
      </c>
      <c r="AV1600" s="12" t="s">
        <v>86</v>
      </c>
      <c r="AW1600" s="12" t="s">
        <v>33</v>
      </c>
      <c r="AX1600" s="12" t="s">
        <v>77</v>
      </c>
      <c r="AY1600" s="43" t="s">
        <v>304</v>
      </c>
    </row>
    <row r="1601" spans="2:65" s="12" customFormat="1" x14ac:dyDescent="0.2">
      <c r="B1601" s="160"/>
      <c r="D1601" s="161" t="s">
        <v>327</v>
      </c>
      <c r="E1601" s="43" t="s">
        <v>1</v>
      </c>
      <c r="F1601" s="162" t="s">
        <v>2431</v>
      </c>
      <c r="H1601" s="163">
        <v>1.9570000000000001</v>
      </c>
      <c r="L1601" s="160"/>
      <c r="M1601" s="164"/>
      <c r="T1601" s="165"/>
      <c r="AT1601" s="43" t="s">
        <v>327</v>
      </c>
      <c r="AU1601" s="43" t="s">
        <v>86</v>
      </c>
      <c r="AV1601" s="12" t="s">
        <v>86</v>
      </c>
      <c r="AW1601" s="12" t="s">
        <v>33</v>
      </c>
      <c r="AX1601" s="12" t="s">
        <v>77</v>
      </c>
      <c r="AY1601" s="43" t="s">
        <v>304</v>
      </c>
    </row>
    <row r="1602" spans="2:65" s="13" customFormat="1" x14ac:dyDescent="0.2">
      <c r="B1602" s="166"/>
      <c r="D1602" s="161" t="s">
        <v>327</v>
      </c>
      <c r="E1602" s="44" t="s">
        <v>1</v>
      </c>
      <c r="F1602" s="167" t="s">
        <v>335</v>
      </c>
      <c r="H1602" s="168">
        <v>34.856999999999999</v>
      </c>
      <c r="L1602" s="166"/>
      <c r="M1602" s="169"/>
      <c r="T1602" s="170"/>
      <c r="AT1602" s="44" t="s">
        <v>327</v>
      </c>
      <c r="AU1602" s="44" t="s">
        <v>86</v>
      </c>
      <c r="AV1602" s="13" t="s">
        <v>315</v>
      </c>
      <c r="AW1602" s="13" t="s">
        <v>33</v>
      </c>
      <c r="AX1602" s="13" t="s">
        <v>8</v>
      </c>
      <c r="AY1602" s="44" t="s">
        <v>304</v>
      </c>
    </row>
    <row r="1603" spans="2:65" s="1" customFormat="1" ht="24.2" customHeight="1" x14ac:dyDescent="0.2">
      <c r="B1603" s="24"/>
      <c r="C1603" s="150" t="s">
        <v>2432</v>
      </c>
      <c r="D1603" s="150" t="s">
        <v>306</v>
      </c>
      <c r="E1603" s="151" t="s">
        <v>2433</v>
      </c>
      <c r="F1603" s="152" t="s">
        <v>2434</v>
      </c>
      <c r="G1603" s="153" t="s">
        <v>346</v>
      </c>
      <c r="H1603" s="154">
        <v>1.9</v>
      </c>
      <c r="I1603" s="40"/>
      <c r="J1603" s="155">
        <f>ROUND(I1603*H1603,0)</f>
        <v>0</v>
      </c>
      <c r="K1603" s="152" t="s">
        <v>310</v>
      </c>
      <c r="L1603" s="24"/>
      <c r="M1603" s="156" t="s">
        <v>1</v>
      </c>
      <c r="N1603" s="157" t="s">
        <v>42</v>
      </c>
      <c r="P1603" s="158">
        <f>O1603*H1603</f>
        <v>0</v>
      </c>
      <c r="Q1603" s="158">
        <v>2.0000000000000001E-4</v>
      </c>
      <c r="R1603" s="158">
        <f>Q1603*H1603</f>
        <v>3.8000000000000002E-4</v>
      </c>
      <c r="S1603" s="158">
        <v>0</v>
      </c>
      <c r="T1603" s="159">
        <f>S1603*H1603</f>
        <v>0</v>
      </c>
      <c r="AR1603" s="41" t="s">
        <v>394</v>
      </c>
      <c r="AT1603" s="41" t="s">
        <v>306</v>
      </c>
      <c r="AU1603" s="41" t="s">
        <v>86</v>
      </c>
      <c r="AY1603" s="17" t="s">
        <v>304</v>
      </c>
      <c r="BE1603" s="42">
        <f>IF(N1603="základní",J1603,0)</f>
        <v>0</v>
      </c>
      <c r="BF1603" s="42">
        <f>IF(N1603="snížená",J1603,0)</f>
        <v>0</v>
      </c>
      <c r="BG1603" s="42">
        <f>IF(N1603="zákl. přenesená",J1603,0)</f>
        <v>0</v>
      </c>
      <c r="BH1603" s="42">
        <f>IF(N1603="sníž. přenesená",J1603,0)</f>
        <v>0</v>
      </c>
      <c r="BI1603" s="42">
        <f>IF(N1603="nulová",J1603,0)</f>
        <v>0</v>
      </c>
      <c r="BJ1603" s="17" t="s">
        <v>8</v>
      </c>
      <c r="BK1603" s="42">
        <f>ROUND(I1603*H1603,0)</f>
        <v>0</v>
      </c>
      <c r="BL1603" s="17" t="s">
        <v>394</v>
      </c>
      <c r="BM1603" s="41" t="s">
        <v>2435</v>
      </c>
    </row>
    <row r="1604" spans="2:65" s="12" customFormat="1" x14ac:dyDescent="0.2">
      <c r="B1604" s="160"/>
      <c r="D1604" s="161" t="s">
        <v>327</v>
      </c>
      <c r="E1604" s="43" t="s">
        <v>1</v>
      </c>
      <c r="F1604" s="162" t="s">
        <v>2436</v>
      </c>
      <c r="H1604" s="163">
        <v>1.9</v>
      </c>
      <c r="L1604" s="160"/>
      <c r="M1604" s="164"/>
      <c r="T1604" s="165"/>
      <c r="AT1604" s="43" t="s">
        <v>327</v>
      </c>
      <c r="AU1604" s="43" t="s">
        <v>86</v>
      </c>
      <c r="AV1604" s="12" t="s">
        <v>86</v>
      </c>
      <c r="AW1604" s="12" t="s">
        <v>33</v>
      </c>
      <c r="AX1604" s="12" t="s">
        <v>8</v>
      </c>
      <c r="AY1604" s="43" t="s">
        <v>304</v>
      </c>
    </row>
    <row r="1605" spans="2:65" s="1" customFormat="1" ht="24.2" customHeight="1" x14ac:dyDescent="0.2">
      <c r="B1605" s="24"/>
      <c r="C1605" s="176" t="s">
        <v>2437</v>
      </c>
      <c r="D1605" s="176" t="s">
        <v>431</v>
      </c>
      <c r="E1605" s="177" t="s">
        <v>2438</v>
      </c>
      <c r="F1605" s="178" t="s">
        <v>2439</v>
      </c>
      <c r="G1605" s="179" t="s">
        <v>346</v>
      </c>
      <c r="H1605" s="180">
        <v>1.9</v>
      </c>
      <c r="I1605" s="46"/>
      <c r="J1605" s="181">
        <f>ROUND(I1605*H1605,0)</f>
        <v>0</v>
      </c>
      <c r="K1605" s="178" t="s">
        <v>310</v>
      </c>
      <c r="L1605" s="182"/>
      <c r="M1605" s="183" t="s">
        <v>1</v>
      </c>
      <c r="N1605" s="184" t="s">
        <v>42</v>
      </c>
      <c r="P1605" s="158">
        <f>O1605*H1605</f>
        <v>0</v>
      </c>
      <c r="Q1605" s="158">
        <v>2.1000000000000001E-4</v>
      </c>
      <c r="R1605" s="158">
        <f>Q1605*H1605</f>
        <v>3.9899999999999999E-4</v>
      </c>
      <c r="S1605" s="158">
        <v>0</v>
      </c>
      <c r="T1605" s="159">
        <f>S1605*H1605</f>
        <v>0</v>
      </c>
      <c r="AR1605" s="41" t="s">
        <v>476</v>
      </c>
      <c r="AT1605" s="41" t="s">
        <v>431</v>
      </c>
      <c r="AU1605" s="41" t="s">
        <v>86</v>
      </c>
      <c r="AY1605" s="17" t="s">
        <v>304</v>
      </c>
      <c r="BE1605" s="42">
        <f>IF(N1605="základní",J1605,0)</f>
        <v>0</v>
      </c>
      <c r="BF1605" s="42">
        <f>IF(N1605="snížená",J1605,0)</f>
        <v>0</v>
      </c>
      <c r="BG1605" s="42">
        <f>IF(N1605="zákl. přenesená",J1605,0)</f>
        <v>0</v>
      </c>
      <c r="BH1605" s="42">
        <f>IF(N1605="sníž. přenesená",J1605,0)</f>
        <v>0</v>
      </c>
      <c r="BI1605" s="42">
        <f>IF(N1605="nulová",J1605,0)</f>
        <v>0</v>
      </c>
      <c r="BJ1605" s="17" t="s">
        <v>8</v>
      </c>
      <c r="BK1605" s="42">
        <f>ROUND(I1605*H1605,0)</f>
        <v>0</v>
      </c>
      <c r="BL1605" s="17" t="s">
        <v>394</v>
      </c>
      <c r="BM1605" s="41" t="s">
        <v>2440</v>
      </c>
    </row>
    <row r="1606" spans="2:65" s="1" customFormat="1" ht="33" customHeight="1" x14ac:dyDescent="0.2">
      <c r="B1606" s="24"/>
      <c r="C1606" s="150" t="s">
        <v>2441</v>
      </c>
      <c r="D1606" s="150" t="s">
        <v>306</v>
      </c>
      <c r="E1606" s="151" t="s">
        <v>2442</v>
      </c>
      <c r="F1606" s="152" t="s">
        <v>2443</v>
      </c>
      <c r="G1606" s="153" t="s">
        <v>346</v>
      </c>
      <c r="H1606" s="154">
        <v>27.96</v>
      </c>
      <c r="I1606" s="40"/>
      <c r="J1606" s="155">
        <f>ROUND(I1606*H1606,0)</f>
        <v>0</v>
      </c>
      <c r="K1606" s="152" t="s">
        <v>310</v>
      </c>
      <c r="L1606" s="24"/>
      <c r="M1606" s="156" t="s">
        <v>1</v>
      </c>
      <c r="N1606" s="157" t="s">
        <v>42</v>
      </c>
      <c r="P1606" s="158">
        <f>O1606*H1606</f>
        <v>0</v>
      </c>
      <c r="Q1606" s="158">
        <v>4.28E-4</v>
      </c>
      <c r="R1606" s="158">
        <f>Q1606*H1606</f>
        <v>1.1966880000000001E-2</v>
      </c>
      <c r="S1606" s="158">
        <v>0</v>
      </c>
      <c r="T1606" s="159">
        <f>S1606*H1606</f>
        <v>0</v>
      </c>
      <c r="AR1606" s="41" t="s">
        <v>394</v>
      </c>
      <c r="AT1606" s="41" t="s">
        <v>306</v>
      </c>
      <c r="AU1606" s="41" t="s">
        <v>86</v>
      </c>
      <c r="AY1606" s="17" t="s">
        <v>304</v>
      </c>
      <c r="BE1606" s="42">
        <f>IF(N1606="základní",J1606,0)</f>
        <v>0</v>
      </c>
      <c r="BF1606" s="42">
        <f>IF(N1606="snížená",J1606,0)</f>
        <v>0</v>
      </c>
      <c r="BG1606" s="42">
        <f>IF(N1606="zákl. přenesená",J1606,0)</f>
        <v>0</v>
      </c>
      <c r="BH1606" s="42">
        <f>IF(N1606="sníž. přenesená",J1606,0)</f>
        <v>0</v>
      </c>
      <c r="BI1606" s="42">
        <f>IF(N1606="nulová",J1606,0)</f>
        <v>0</v>
      </c>
      <c r="BJ1606" s="17" t="s">
        <v>8</v>
      </c>
      <c r="BK1606" s="42">
        <f>ROUND(I1606*H1606,0)</f>
        <v>0</v>
      </c>
      <c r="BL1606" s="17" t="s">
        <v>394</v>
      </c>
      <c r="BM1606" s="41" t="s">
        <v>2444</v>
      </c>
    </row>
    <row r="1607" spans="2:65" s="12" customFormat="1" x14ac:dyDescent="0.2">
      <c r="B1607" s="160"/>
      <c r="D1607" s="161" t="s">
        <v>327</v>
      </c>
      <c r="E1607" s="43" t="s">
        <v>1</v>
      </c>
      <c r="F1607" s="162" t="s">
        <v>2445</v>
      </c>
      <c r="H1607" s="163">
        <v>16.920000000000002</v>
      </c>
      <c r="L1607" s="160"/>
      <c r="M1607" s="164"/>
      <c r="T1607" s="165"/>
      <c r="AT1607" s="43" t="s">
        <v>327</v>
      </c>
      <c r="AU1607" s="43" t="s">
        <v>86</v>
      </c>
      <c r="AV1607" s="12" t="s">
        <v>86</v>
      </c>
      <c r="AW1607" s="12" t="s">
        <v>33</v>
      </c>
      <c r="AX1607" s="12" t="s">
        <v>77</v>
      </c>
      <c r="AY1607" s="43" t="s">
        <v>304</v>
      </c>
    </row>
    <row r="1608" spans="2:65" s="12" customFormat="1" x14ac:dyDescent="0.2">
      <c r="B1608" s="160"/>
      <c r="D1608" s="161" t="s">
        <v>327</v>
      </c>
      <c r="E1608" s="43" t="s">
        <v>1</v>
      </c>
      <c r="F1608" s="162" t="s">
        <v>2446</v>
      </c>
      <c r="H1608" s="163">
        <v>11.04</v>
      </c>
      <c r="L1608" s="160"/>
      <c r="M1608" s="164"/>
      <c r="T1608" s="165"/>
      <c r="AT1608" s="43" t="s">
        <v>327</v>
      </c>
      <c r="AU1608" s="43" t="s">
        <v>86</v>
      </c>
      <c r="AV1608" s="12" t="s">
        <v>86</v>
      </c>
      <c r="AW1608" s="12" t="s">
        <v>33</v>
      </c>
      <c r="AX1608" s="12" t="s">
        <v>77</v>
      </c>
      <c r="AY1608" s="43" t="s">
        <v>304</v>
      </c>
    </row>
    <row r="1609" spans="2:65" s="13" customFormat="1" x14ac:dyDescent="0.2">
      <c r="B1609" s="166"/>
      <c r="D1609" s="161" t="s">
        <v>327</v>
      </c>
      <c r="E1609" s="44" t="s">
        <v>177</v>
      </c>
      <c r="F1609" s="167" t="s">
        <v>335</v>
      </c>
      <c r="H1609" s="168">
        <v>27.96</v>
      </c>
      <c r="L1609" s="166"/>
      <c r="M1609" s="169"/>
      <c r="T1609" s="170"/>
      <c r="AT1609" s="44" t="s">
        <v>327</v>
      </c>
      <c r="AU1609" s="44" t="s">
        <v>86</v>
      </c>
      <c r="AV1609" s="13" t="s">
        <v>315</v>
      </c>
      <c r="AW1609" s="13" t="s">
        <v>33</v>
      </c>
      <c r="AX1609" s="13" t="s">
        <v>8</v>
      </c>
      <c r="AY1609" s="44" t="s">
        <v>304</v>
      </c>
    </row>
    <row r="1610" spans="2:65" s="1" customFormat="1" ht="33" customHeight="1" x14ac:dyDescent="0.2">
      <c r="B1610" s="24"/>
      <c r="C1610" s="150" t="s">
        <v>2447</v>
      </c>
      <c r="D1610" s="150" t="s">
        <v>306</v>
      </c>
      <c r="E1610" s="151" t="s">
        <v>2448</v>
      </c>
      <c r="F1610" s="152" t="s">
        <v>2449</v>
      </c>
      <c r="G1610" s="153" t="s">
        <v>325</v>
      </c>
      <c r="H1610" s="154">
        <v>32.9</v>
      </c>
      <c r="I1610" s="40"/>
      <c r="J1610" s="155">
        <f>ROUND(I1610*H1610,0)</f>
        <v>0</v>
      </c>
      <c r="K1610" s="152" t="s">
        <v>310</v>
      </c>
      <c r="L1610" s="24"/>
      <c r="M1610" s="156" t="s">
        <v>1</v>
      </c>
      <c r="N1610" s="157" t="s">
        <v>42</v>
      </c>
      <c r="P1610" s="158">
        <f>O1610*H1610</f>
        <v>0</v>
      </c>
      <c r="Q1610" s="158">
        <v>5.9959999999999996E-3</v>
      </c>
      <c r="R1610" s="158">
        <f>Q1610*H1610</f>
        <v>0.19726839999999998</v>
      </c>
      <c r="S1610" s="158">
        <v>0</v>
      </c>
      <c r="T1610" s="159">
        <f>S1610*H1610</f>
        <v>0</v>
      </c>
      <c r="AR1610" s="41" t="s">
        <v>394</v>
      </c>
      <c r="AT1610" s="41" t="s">
        <v>306</v>
      </c>
      <c r="AU1610" s="41" t="s">
        <v>86</v>
      </c>
      <c r="AY1610" s="17" t="s">
        <v>304</v>
      </c>
      <c r="BE1610" s="42">
        <f>IF(N1610="základní",J1610,0)</f>
        <v>0</v>
      </c>
      <c r="BF1610" s="42">
        <f>IF(N1610="snížená",J1610,0)</f>
        <v>0</v>
      </c>
      <c r="BG1610" s="42">
        <f>IF(N1610="zákl. přenesená",J1610,0)</f>
        <v>0</v>
      </c>
      <c r="BH1610" s="42">
        <f>IF(N1610="sníž. přenesená",J1610,0)</f>
        <v>0</v>
      </c>
      <c r="BI1610" s="42">
        <f>IF(N1610="nulová",J1610,0)</f>
        <v>0</v>
      </c>
      <c r="BJ1610" s="17" t="s">
        <v>8</v>
      </c>
      <c r="BK1610" s="42">
        <f>ROUND(I1610*H1610,0)</f>
        <v>0</v>
      </c>
      <c r="BL1610" s="17" t="s">
        <v>394</v>
      </c>
      <c r="BM1610" s="41" t="s">
        <v>2450</v>
      </c>
    </row>
    <row r="1611" spans="2:65" s="12" customFormat="1" x14ac:dyDescent="0.2">
      <c r="B1611" s="160"/>
      <c r="D1611" s="161" t="s">
        <v>327</v>
      </c>
      <c r="E1611" s="43" t="s">
        <v>1</v>
      </c>
      <c r="F1611" s="162" t="s">
        <v>2451</v>
      </c>
      <c r="H1611" s="163">
        <v>32.9</v>
      </c>
      <c r="L1611" s="160"/>
      <c r="M1611" s="164"/>
      <c r="T1611" s="165"/>
      <c r="AT1611" s="43" t="s">
        <v>327</v>
      </c>
      <c r="AU1611" s="43" t="s">
        <v>86</v>
      </c>
      <c r="AV1611" s="12" t="s">
        <v>86</v>
      </c>
      <c r="AW1611" s="12" t="s">
        <v>33</v>
      </c>
      <c r="AX1611" s="12" t="s">
        <v>77</v>
      </c>
      <c r="AY1611" s="43" t="s">
        <v>304</v>
      </c>
    </row>
    <row r="1612" spans="2:65" s="13" customFormat="1" x14ac:dyDescent="0.2">
      <c r="B1612" s="166"/>
      <c r="D1612" s="161" t="s">
        <v>327</v>
      </c>
      <c r="E1612" s="44" t="s">
        <v>175</v>
      </c>
      <c r="F1612" s="167" t="s">
        <v>335</v>
      </c>
      <c r="H1612" s="168">
        <v>32.9</v>
      </c>
      <c r="L1612" s="166"/>
      <c r="M1612" s="169"/>
      <c r="T1612" s="170"/>
      <c r="AT1612" s="44" t="s">
        <v>327</v>
      </c>
      <c r="AU1612" s="44" t="s">
        <v>86</v>
      </c>
      <c r="AV1612" s="13" t="s">
        <v>315</v>
      </c>
      <c r="AW1612" s="13" t="s">
        <v>33</v>
      </c>
      <c r="AX1612" s="13" t="s">
        <v>8</v>
      </c>
      <c r="AY1612" s="44" t="s">
        <v>304</v>
      </c>
    </row>
    <row r="1613" spans="2:65" s="1" customFormat="1" ht="24.2" customHeight="1" x14ac:dyDescent="0.2">
      <c r="B1613" s="24"/>
      <c r="C1613" s="176" t="s">
        <v>2452</v>
      </c>
      <c r="D1613" s="176" t="s">
        <v>431</v>
      </c>
      <c r="E1613" s="177" t="s">
        <v>2453</v>
      </c>
      <c r="F1613" s="178" t="s">
        <v>2454</v>
      </c>
      <c r="G1613" s="179" t="s">
        <v>325</v>
      </c>
      <c r="H1613" s="180">
        <v>38.343000000000004</v>
      </c>
      <c r="I1613" s="46"/>
      <c r="J1613" s="181">
        <f>ROUND(I1613*H1613,0)</f>
        <v>0</v>
      </c>
      <c r="K1613" s="178" t="s">
        <v>310</v>
      </c>
      <c r="L1613" s="182"/>
      <c r="M1613" s="183" t="s">
        <v>1</v>
      </c>
      <c r="N1613" s="184" t="s">
        <v>42</v>
      </c>
      <c r="P1613" s="158">
        <f>O1613*H1613</f>
        <v>0</v>
      </c>
      <c r="Q1613" s="158">
        <v>2.1999999999999999E-2</v>
      </c>
      <c r="R1613" s="158">
        <f>Q1613*H1613</f>
        <v>0.84354600000000002</v>
      </c>
      <c r="S1613" s="158">
        <v>0</v>
      </c>
      <c r="T1613" s="159">
        <f>S1613*H1613</f>
        <v>0</v>
      </c>
      <c r="AR1613" s="41" t="s">
        <v>476</v>
      </c>
      <c r="AT1613" s="41" t="s">
        <v>431</v>
      </c>
      <c r="AU1613" s="41" t="s">
        <v>86</v>
      </c>
      <c r="AY1613" s="17" t="s">
        <v>304</v>
      </c>
      <c r="BE1613" s="42">
        <f>IF(N1613="základní",J1613,0)</f>
        <v>0</v>
      </c>
      <c r="BF1613" s="42">
        <f>IF(N1613="snížená",J1613,0)</f>
        <v>0</v>
      </c>
      <c r="BG1613" s="42">
        <f>IF(N1613="zákl. přenesená",J1613,0)</f>
        <v>0</v>
      </c>
      <c r="BH1613" s="42">
        <f>IF(N1613="sníž. přenesená",J1613,0)</f>
        <v>0</v>
      </c>
      <c r="BI1613" s="42">
        <f>IF(N1613="nulová",J1613,0)</f>
        <v>0</v>
      </c>
      <c r="BJ1613" s="17" t="s">
        <v>8</v>
      </c>
      <c r="BK1613" s="42">
        <f>ROUND(I1613*H1613,0)</f>
        <v>0</v>
      </c>
      <c r="BL1613" s="17" t="s">
        <v>394</v>
      </c>
      <c r="BM1613" s="41" t="s">
        <v>2455</v>
      </c>
    </row>
    <row r="1614" spans="2:65" s="12" customFormat="1" x14ac:dyDescent="0.2">
      <c r="B1614" s="160"/>
      <c r="D1614" s="161" t="s">
        <v>327</v>
      </c>
      <c r="E1614" s="43" t="s">
        <v>1</v>
      </c>
      <c r="F1614" s="162" t="s">
        <v>2456</v>
      </c>
      <c r="H1614" s="163">
        <v>36.19</v>
      </c>
      <c r="L1614" s="160"/>
      <c r="M1614" s="164"/>
      <c r="T1614" s="165"/>
      <c r="AT1614" s="43" t="s">
        <v>327</v>
      </c>
      <c r="AU1614" s="43" t="s">
        <v>86</v>
      </c>
      <c r="AV1614" s="12" t="s">
        <v>86</v>
      </c>
      <c r="AW1614" s="12" t="s">
        <v>33</v>
      </c>
      <c r="AX1614" s="12" t="s">
        <v>77</v>
      </c>
      <c r="AY1614" s="43" t="s">
        <v>304</v>
      </c>
    </row>
    <row r="1615" spans="2:65" s="12" customFormat="1" x14ac:dyDescent="0.2">
      <c r="B1615" s="160"/>
      <c r="D1615" s="161" t="s">
        <v>327</v>
      </c>
      <c r="E1615" s="43" t="s">
        <v>1</v>
      </c>
      <c r="F1615" s="162" t="s">
        <v>2457</v>
      </c>
      <c r="H1615" s="163">
        <v>2.153</v>
      </c>
      <c r="L1615" s="160"/>
      <c r="M1615" s="164"/>
      <c r="T1615" s="165"/>
      <c r="AT1615" s="43" t="s">
        <v>327</v>
      </c>
      <c r="AU1615" s="43" t="s">
        <v>86</v>
      </c>
      <c r="AV1615" s="12" t="s">
        <v>86</v>
      </c>
      <c r="AW1615" s="12" t="s">
        <v>33</v>
      </c>
      <c r="AX1615" s="12" t="s">
        <v>77</v>
      </c>
      <c r="AY1615" s="43" t="s">
        <v>304</v>
      </c>
    </row>
    <row r="1616" spans="2:65" s="13" customFormat="1" x14ac:dyDescent="0.2">
      <c r="B1616" s="166"/>
      <c r="D1616" s="161" t="s">
        <v>327</v>
      </c>
      <c r="E1616" s="44" t="s">
        <v>1</v>
      </c>
      <c r="F1616" s="167" t="s">
        <v>335</v>
      </c>
      <c r="H1616" s="168">
        <v>38.343000000000004</v>
      </c>
      <c r="L1616" s="166"/>
      <c r="M1616" s="169"/>
      <c r="T1616" s="170"/>
      <c r="AT1616" s="44" t="s">
        <v>327</v>
      </c>
      <c r="AU1616" s="44" t="s">
        <v>86</v>
      </c>
      <c r="AV1616" s="13" t="s">
        <v>315</v>
      </c>
      <c r="AW1616" s="13" t="s">
        <v>33</v>
      </c>
      <c r="AX1616" s="13" t="s">
        <v>8</v>
      </c>
      <c r="AY1616" s="44" t="s">
        <v>304</v>
      </c>
    </row>
    <row r="1617" spans="2:65" s="1" customFormat="1" ht="24.2" customHeight="1" x14ac:dyDescent="0.2">
      <c r="B1617" s="24"/>
      <c r="C1617" s="150" t="s">
        <v>2458</v>
      </c>
      <c r="D1617" s="150" t="s">
        <v>306</v>
      </c>
      <c r="E1617" s="151" t="s">
        <v>2459</v>
      </c>
      <c r="F1617" s="152" t="s">
        <v>2460</v>
      </c>
      <c r="G1617" s="153" t="s">
        <v>325</v>
      </c>
      <c r="H1617" s="154">
        <v>6.1</v>
      </c>
      <c r="I1617" s="40"/>
      <c r="J1617" s="155">
        <f>ROUND(I1617*H1617,0)</f>
        <v>0</v>
      </c>
      <c r="K1617" s="152" t="s">
        <v>310</v>
      </c>
      <c r="L1617" s="24"/>
      <c r="M1617" s="156" t="s">
        <v>1</v>
      </c>
      <c r="N1617" s="157" t="s">
        <v>42</v>
      </c>
      <c r="P1617" s="158">
        <f>O1617*H1617</f>
        <v>0</v>
      </c>
      <c r="Q1617" s="158">
        <v>1.5E-3</v>
      </c>
      <c r="R1617" s="158">
        <f>Q1617*H1617</f>
        <v>9.1500000000000001E-3</v>
      </c>
      <c r="S1617" s="158">
        <v>0</v>
      </c>
      <c r="T1617" s="159">
        <f>S1617*H1617</f>
        <v>0</v>
      </c>
      <c r="AR1617" s="41" t="s">
        <v>394</v>
      </c>
      <c r="AT1617" s="41" t="s">
        <v>306</v>
      </c>
      <c r="AU1617" s="41" t="s">
        <v>86</v>
      </c>
      <c r="AY1617" s="17" t="s">
        <v>304</v>
      </c>
      <c r="BE1617" s="42">
        <f>IF(N1617="základní",J1617,0)</f>
        <v>0</v>
      </c>
      <c r="BF1617" s="42">
        <f>IF(N1617="snížená",J1617,0)</f>
        <v>0</v>
      </c>
      <c r="BG1617" s="42">
        <f>IF(N1617="zákl. přenesená",J1617,0)</f>
        <v>0</v>
      </c>
      <c r="BH1617" s="42">
        <f>IF(N1617="sníž. přenesená",J1617,0)</f>
        <v>0</v>
      </c>
      <c r="BI1617" s="42">
        <f>IF(N1617="nulová",J1617,0)</f>
        <v>0</v>
      </c>
      <c r="BJ1617" s="17" t="s">
        <v>8</v>
      </c>
      <c r="BK1617" s="42">
        <f>ROUND(I1617*H1617,0)</f>
        <v>0</v>
      </c>
      <c r="BL1617" s="17" t="s">
        <v>394</v>
      </c>
      <c r="BM1617" s="41" t="s">
        <v>2461</v>
      </c>
    </row>
    <row r="1618" spans="2:65" s="12" customFormat="1" x14ac:dyDescent="0.2">
      <c r="B1618" s="160"/>
      <c r="D1618" s="161" t="s">
        <v>327</v>
      </c>
      <c r="E1618" s="43" t="s">
        <v>1</v>
      </c>
      <c r="F1618" s="162" t="s">
        <v>2462</v>
      </c>
      <c r="H1618" s="163">
        <v>6.1</v>
      </c>
      <c r="L1618" s="160"/>
      <c r="M1618" s="164"/>
      <c r="T1618" s="165"/>
      <c r="AT1618" s="43" t="s">
        <v>327</v>
      </c>
      <c r="AU1618" s="43" t="s">
        <v>86</v>
      </c>
      <c r="AV1618" s="12" t="s">
        <v>86</v>
      </c>
      <c r="AW1618" s="12" t="s">
        <v>33</v>
      </c>
      <c r="AX1618" s="12" t="s">
        <v>8</v>
      </c>
      <c r="AY1618" s="43" t="s">
        <v>304</v>
      </c>
    </row>
    <row r="1619" spans="2:65" s="1" customFormat="1" ht="33" customHeight="1" x14ac:dyDescent="0.2">
      <c r="B1619" s="24"/>
      <c r="C1619" s="150" t="s">
        <v>2463</v>
      </c>
      <c r="D1619" s="150" t="s">
        <v>306</v>
      </c>
      <c r="E1619" s="151" t="s">
        <v>2464</v>
      </c>
      <c r="F1619" s="152" t="s">
        <v>2465</v>
      </c>
      <c r="G1619" s="153" t="s">
        <v>416</v>
      </c>
      <c r="H1619" s="154">
        <v>1.073</v>
      </c>
      <c r="I1619" s="40"/>
      <c r="J1619" s="155">
        <f>ROUND(I1619*H1619,0)</f>
        <v>0</v>
      </c>
      <c r="K1619" s="152" t="s">
        <v>310</v>
      </c>
      <c r="L1619" s="24"/>
      <c r="M1619" s="156" t="s">
        <v>1</v>
      </c>
      <c r="N1619" s="157" t="s">
        <v>42</v>
      </c>
      <c r="P1619" s="158">
        <f>O1619*H1619</f>
        <v>0</v>
      </c>
      <c r="Q1619" s="158">
        <v>0</v>
      </c>
      <c r="R1619" s="158">
        <f>Q1619*H1619</f>
        <v>0</v>
      </c>
      <c r="S1619" s="158">
        <v>0</v>
      </c>
      <c r="T1619" s="159">
        <f>S1619*H1619</f>
        <v>0</v>
      </c>
      <c r="AR1619" s="41" t="s">
        <v>394</v>
      </c>
      <c r="AT1619" s="41" t="s">
        <v>306</v>
      </c>
      <c r="AU1619" s="41" t="s">
        <v>86</v>
      </c>
      <c r="AY1619" s="17" t="s">
        <v>304</v>
      </c>
      <c r="BE1619" s="42">
        <f>IF(N1619="základní",J1619,0)</f>
        <v>0</v>
      </c>
      <c r="BF1619" s="42">
        <f>IF(N1619="snížená",J1619,0)</f>
        <v>0</v>
      </c>
      <c r="BG1619" s="42">
        <f>IF(N1619="zákl. přenesená",J1619,0)</f>
        <v>0</v>
      </c>
      <c r="BH1619" s="42">
        <f>IF(N1619="sníž. přenesená",J1619,0)</f>
        <v>0</v>
      </c>
      <c r="BI1619" s="42">
        <f>IF(N1619="nulová",J1619,0)</f>
        <v>0</v>
      </c>
      <c r="BJ1619" s="17" t="s">
        <v>8</v>
      </c>
      <c r="BK1619" s="42">
        <f>ROUND(I1619*H1619,0)</f>
        <v>0</v>
      </c>
      <c r="BL1619" s="17" t="s">
        <v>394</v>
      </c>
      <c r="BM1619" s="41" t="s">
        <v>2466</v>
      </c>
    </row>
    <row r="1620" spans="2:65" s="11" customFormat="1" ht="22.9" customHeight="1" x14ac:dyDescent="0.2">
      <c r="B1620" s="142"/>
      <c r="D1620" s="37" t="s">
        <v>76</v>
      </c>
      <c r="E1620" s="148" t="s">
        <v>2467</v>
      </c>
      <c r="F1620" s="148" t="s">
        <v>2468</v>
      </c>
      <c r="J1620" s="149">
        <f>BK1620</f>
        <v>0</v>
      </c>
      <c r="L1620" s="142"/>
      <c r="M1620" s="145"/>
      <c r="P1620" s="146">
        <f>SUM(P1621:P1655)</f>
        <v>0</v>
      </c>
      <c r="R1620" s="146">
        <f>SUM(R1621:R1655)</f>
        <v>4.4439948000000005</v>
      </c>
      <c r="T1620" s="147">
        <f>SUM(T1621:T1655)</f>
        <v>0</v>
      </c>
      <c r="AR1620" s="37" t="s">
        <v>86</v>
      </c>
      <c r="AT1620" s="38" t="s">
        <v>76</v>
      </c>
      <c r="AU1620" s="38" t="s">
        <v>8</v>
      </c>
      <c r="AY1620" s="37" t="s">
        <v>304</v>
      </c>
      <c r="BK1620" s="39">
        <f>SUM(BK1621:BK1655)</f>
        <v>0</v>
      </c>
    </row>
    <row r="1621" spans="2:65" s="1" customFormat="1" ht="21.75" customHeight="1" x14ac:dyDescent="0.2">
      <c r="B1621" s="24"/>
      <c r="C1621" s="150" t="s">
        <v>2469</v>
      </c>
      <c r="D1621" s="150" t="s">
        <v>306</v>
      </c>
      <c r="E1621" s="151" t="s">
        <v>2470</v>
      </c>
      <c r="F1621" s="152" t="s">
        <v>2471</v>
      </c>
      <c r="G1621" s="153" t="s">
        <v>325</v>
      </c>
      <c r="H1621" s="154">
        <v>766.20600000000002</v>
      </c>
      <c r="I1621" s="40"/>
      <c r="J1621" s="155">
        <f>ROUND(I1621*H1621,0)</f>
        <v>0</v>
      </c>
      <c r="K1621" s="152" t="s">
        <v>1</v>
      </c>
      <c r="L1621" s="24"/>
      <c r="M1621" s="156" t="s">
        <v>1</v>
      </c>
      <c r="N1621" s="157" t="s">
        <v>42</v>
      </c>
      <c r="P1621" s="158">
        <f>O1621*H1621</f>
        <v>0</v>
      </c>
      <c r="Q1621" s="158">
        <v>0</v>
      </c>
      <c r="R1621" s="158">
        <f>Q1621*H1621</f>
        <v>0</v>
      </c>
      <c r="S1621" s="158">
        <v>0</v>
      </c>
      <c r="T1621" s="159">
        <f>S1621*H1621</f>
        <v>0</v>
      </c>
      <c r="AR1621" s="41" t="s">
        <v>394</v>
      </c>
      <c r="AT1621" s="41" t="s">
        <v>306</v>
      </c>
      <c r="AU1621" s="41" t="s">
        <v>86</v>
      </c>
      <c r="AY1621" s="17" t="s">
        <v>304</v>
      </c>
      <c r="BE1621" s="42">
        <f>IF(N1621="základní",J1621,0)</f>
        <v>0</v>
      </c>
      <c r="BF1621" s="42">
        <f>IF(N1621="snížená",J1621,0)</f>
        <v>0</v>
      </c>
      <c r="BG1621" s="42">
        <f>IF(N1621="zákl. přenesená",J1621,0)</f>
        <v>0</v>
      </c>
      <c r="BH1621" s="42">
        <f>IF(N1621="sníž. přenesená",J1621,0)</f>
        <v>0</v>
      </c>
      <c r="BI1621" s="42">
        <f>IF(N1621="nulová",J1621,0)</f>
        <v>0</v>
      </c>
      <c r="BJ1621" s="17" t="s">
        <v>8</v>
      </c>
      <c r="BK1621" s="42">
        <f>ROUND(I1621*H1621,0)</f>
        <v>0</v>
      </c>
      <c r="BL1621" s="17" t="s">
        <v>394</v>
      </c>
      <c r="BM1621" s="41" t="s">
        <v>2472</v>
      </c>
    </row>
    <row r="1622" spans="2:65" s="12" customFormat="1" x14ac:dyDescent="0.2">
      <c r="B1622" s="160"/>
      <c r="D1622" s="161" t="s">
        <v>327</v>
      </c>
      <c r="E1622" s="43" t="s">
        <v>1</v>
      </c>
      <c r="F1622" s="162" t="s">
        <v>2473</v>
      </c>
      <c r="H1622" s="163">
        <v>128.09200000000001</v>
      </c>
      <c r="L1622" s="160"/>
      <c r="M1622" s="164"/>
      <c r="T1622" s="165"/>
      <c r="AT1622" s="43" t="s">
        <v>327</v>
      </c>
      <c r="AU1622" s="43" t="s">
        <v>86</v>
      </c>
      <c r="AV1622" s="12" t="s">
        <v>86</v>
      </c>
      <c r="AW1622" s="12" t="s">
        <v>33</v>
      </c>
      <c r="AX1622" s="12" t="s">
        <v>77</v>
      </c>
      <c r="AY1622" s="43" t="s">
        <v>304</v>
      </c>
    </row>
    <row r="1623" spans="2:65" s="12" customFormat="1" x14ac:dyDescent="0.2">
      <c r="B1623" s="160"/>
      <c r="D1623" s="161" t="s">
        <v>327</v>
      </c>
      <c r="E1623" s="43" t="s">
        <v>1</v>
      </c>
      <c r="F1623" s="162" t="s">
        <v>2474</v>
      </c>
      <c r="H1623" s="163">
        <v>36.820999999999998</v>
      </c>
      <c r="L1623" s="160"/>
      <c r="M1623" s="164"/>
      <c r="T1623" s="165"/>
      <c r="AT1623" s="43" t="s">
        <v>327</v>
      </c>
      <c r="AU1623" s="43" t="s">
        <v>86</v>
      </c>
      <c r="AV1623" s="12" t="s">
        <v>86</v>
      </c>
      <c r="AW1623" s="12" t="s">
        <v>33</v>
      </c>
      <c r="AX1623" s="12" t="s">
        <v>77</v>
      </c>
      <c r="AY1623" s="43" t="s">
        <v>304</v>
      </c>
    </row>
    <row r="1624" spans="2:65" s="12" customFormat="1" x14ac:dyDescent="0.2">
      <c r="B1624" s="160"/>
      <c r="D1624" s="161" t="s">
        <v>327</v>
      </c>
      <c r="E1624" s="43" t="s">
        <v>1</v>
      </c>
      <c r="F1624" s="162" t="s">
        <v>2475</v>
      </c>
      <c r="H1624" s="163">
        <v>18.032</v>
      </c>
      <c r="L1624" s="160"/>
      <c r="M1624" s="164"/>
      <c r="T1624" s="165"/>
      <c r="AT1624" s="43" t="s">
        <v>327</v>
      </c>
      <c r="AU1624" s="43" t="s">
        <v>86</v>
      </c>
      <c r="AV1624" s="12" t="s">
        <v>86</v>
      </c>
      <c r="AW1624" s="12" t="s">
        <v>33</v>
      </c>
      <c r="AX1624" s="12" t="s">
        <v>77</v>
      </c>
      <c r="AY1624" s="43" t="s">
        <v>304</v>
      </c>
    </row>
    <row r="1625" spans="2:65" s="12" customFormat="1" x14ac:dyDescent="0.2">
      <c r="B1625" s="160"/>
      <c r="D1625" s="161" t="s">
        <v>327</v>
      </c>
      <c r="E1625" s="43" t="s">
        <v>1</v>
      </c>
      <c r="F1625" s="162" t="s">
        <v>1143</v>
      </c>
      <c r="H1625" s="163">
        <v>1.3</v>
      </c>
      <c r="L1625" s="160"/>
      <c r="M1625" s="164"/>
      <c r="T1625" s="165"/>
      <c r="AT1625" s="43" t="s">
        <v>327</v>
      </c>
      <c r="AU1625" s="43" t="s">
        <v>86</v>
      </c>
      <c r="AV1625" s="12" t="s">
        <v>86</v>
      </c>
      <c r="AW1625" s="12" t="s">
        <v>33</v>
      </c>
      <c r="AX1625" s="12" t="s">
        <v>77</v>
      </c>
      <c r="AY1625" s="43" t="s">
        <v>304</v>
      </c>
    </row>
    <row r="1626" spans="2:65" s="12" customFormat="1" ht="22.5" x14ac:dyDescent="0.2">
      <c r="B1626" s="160"/>
      <c r="D1626" s="161" t="s">
        <v>327</v>
      </c>
      <c r="E1626" s="43" t="s">
        <v>1</v>
      </c>
      <c r="F1626" s="162" t="s">
        <v>1144</v>
      </c>
      <c r="H1626" s="163">
        <v>45.255000000000003</v>
      </c>
      <c r="L1626" s="160"/>
      <c r="M1626" s="164"/>
      <c r="T1626" s="165"/>
      <c r="AT1626" s="43" t="s">
        <v>327</v>
      </c>
      <c r="AU1626" s="43" t="s">
        <v>86</v>
      </c>
      <c r="AV1626" s="12" t="s">
        <v>86</v>
      </c>
      <c r="AW1626" s="12" t="s">
        <v>33</v>
      </c>
      <c r="AX1626" s="12" t="s">
        <v>77</v>
      </c>
      <c r="AY1626" s="43" t="s">
        <v>304</v>
      </c>
    </row>
    <row r="1627" spans="2:65" s="12" customFormat="1" x14ac:dyDescent="0.2">
      <c r="B1627" s="160"/>
      <c r="D1627" s="161" t="s">
        <v>327</v>
      </c>
      <c r="E1627" s="43" t="s">
        <v>1</v>
      </c>
      <c r="F1627" s="162" t="s">
        <v>1145</v>
      </c>
      <c r="H1627" s="163">
        <v>6.7910000000000004</v>
      </c>
      <c r="L1627" s="160"/>
      <c r="M1627" s="164"/>
      <c r="T1627" s="165"/>
      <c r="AT1627" s="43" t="s">
        <v>327</v>
      </c>
      <c r="AU1627" s="43" t="s">
        <v>86</v>
      </c>
      <c r="AV1627" s="12" t="s">
        <v>86</v>
      </c>
      <c r="AW1627" s="12" t="s">
        <v>33</v>
      </c>
      <c r="AX1627" s="12" t="s">
        <v>77</v>
      </c>
      <c r="AY1627" s="43" t="s">
        <v>304</v>
      </c>
    </row>
    <row r="1628" spans="2:65" s="12" customFormat="1" x14ac:dyDescent="0.2">
      <c r="B1628" s="160"/>
      <c r="D1628" s="161" t="s">
        <v>327</v>
      </c>
      <c r="E1628" s="43" t="s">
        <v>1</v>
      </c>
      <c r="F1628" s="162" t="s">
        <v>2476</v>
      </c>
      <c r="H1628" s="163">
        <v>9.1999999999999993</v>
      </c>
      <c r="L1628" s="160"/>
      <c r="M1628" s="164"/>
      <c r="T1628" s="165"/>
      <c r="AT1628" s="43" t="s">
        <v>327</v>
      </c>
      <c r="AU1628" s="43" t="s">
        <v>86</v>
      </c>
      <c r="AV1628" s="12" t="s">
        <v>86</v>
      </c>
      <c r="AW1628" s="12" t="s">
        <v>33</v>
      </c>
      <c r="AX1628" s="12" t="s">
        <v>77</v>
      </c>
      <c r="AY1628" s="43" t="s">
        <v>304</v>
      </c>
    </row>
    <row r="1629" spans="2:65" s="12" customFormat="1" ht="22.5" x14ac:dyDescent="0.2">
      <c r="B1629" s="160"/>
      <c r="D1629" s="161" t="s">
        <v>327</v>
      </c>
      <c r="E1629" s="43" t="s">
        <v>1</v>
      </c>
      <c r="F1629" s="162" t="s">
        <v>2477</v>
      </c>
      <c r="H1629" s="163">
        <v>108.52500000000001</v>
      </c>
      <c r="L1629" s="160"/>
      <c r="M1629" s="164"/>
      <c r="T1629" s="165"/>
      <c r="AT1629" s="43" t="s">
        <v>327</v>
      </c>
      <c r="AU1629" s="43" t="s">
        <v>86</v>
      </c>
      <c r="AV1629" s="12" t="s">
        <v>86</v>
      </c>
      <c r="AW1629" s="12" t="s">
        <v>33</v>
      </c>
      <c r="AX1629" s="12" t="s">
        <v>77</v>
      </c>
      <c r="AY1629" s="43" t="s">
        <v>304</v>
      </c>
    </row>
    <row r="1630" spans="2:65" s="13" customFormat="1" x14ac:dyDescent="0.2">
      <c r="B1630" s="166"/>
      <c r="D1630" s="161" t="s">
        <v>327</v>
      </c>
      <c r="E1630" s="44" t="s">
        <v>169</v>
      </c>
      <c r="F1630" s="167" t="s">
        <v>2478</v>
      </c>
      <c r="H1630" s="168">
        <v>354.01600000000002</v>
      </c>
      <c r="L1630" s="166"/>
      <c r="M1630" s="169"/>
      <c r="T1630" s="170"/>
      <c r="AT1630" s="44" t="s">
        <v>327</v>
      </c>
      <c r="AU1630" s="44" t="s">
        <v>86</v>
      </c>
      <c r="AV1630" s="13" t="s">
        <v>315</v>
      </c>
      <c r="AW1630" s="13" t="s">
        <v>33</v>
      </c>
      <c r="AX1630" s="13" t="s">
        <v>77</v>
      </c>
      <c r="AY1630" s="44" t="s">
        <v>304</v>
      </c>
    </row>
    <row r="1631" spans="2:65" s="12" customFormat="1" x14ac:dyDescent="0.2">
      <c r="B1631" s="160"/>
      <c r="D1631" s="161" t="s">
        <v>327</v>
      </c>
      <c r="E1631" s="43" t="s">
        <v>1</v>
      </c>
      <c r="F1631" s="162" t="s">
        <v>2479</v>
      </c>
      <c r="H1631" s="163">
        <v>42.48</v>
      </c>
      <c r="L1631" s="160"/>
      <c r="M1631" s="164"/>
      <c r="T1631" s="165"/>
      <c r="AT1631" s="43" t="s">
        <v>327</v>
      </c>
      <c r="AU1631" s="43" t="s">
        <v>86</v>
      </c>
      <c r="AV1631" s="12" t="s">
        <v>86</v>
      </c>
      <c r="AW1631" s="12" t="s">
        <v>33</v>
      </c>
      <c r="AX1631" s="12" t="s">
        <v>77</v>
      </c>
      <c r="AY1631" s="43" t="s">
        <v>304</v>
      </c>
    </row>
    <row r="1632" spans="2:65" s="12" customFormat="1" ht="33.75" x14ac:dyDescent="0.2">
      <c r="B1632" s="160"/>
      <c r="D1632" s="161" t="s">
        <v>327</v>
      </c>
      <c r="E1632" s="43" t="s">
        <v>1</v>
      </c>
      <c r="F1632" s="162" t="s">
        <v>2480</v>
      </c>
      <c r="H1632" s="163">
        <v>328.53500000000003</v>
      </c>
      <c r="L1632" s="160"/>
      <c r="M1632" s="164"/>
      <c r="T1632" s="165"/>
      <c r="AT1632" s="43" t="s">
        <v>327</v>
      </c>
      <c r="AU1632" s="43" t="s">
        <v>86</v>
      </c>
      <c r="AV1632" s="12" t="s">
        <v>86</v>
      </c>
      <c r="AW1632" s="12" t="s">
        <v>33</v>
      </c>
      <c r="AX1632" s="12" t="s">
        <v>77</v>
      </c>
      <c r="AY1632" s="43" t="s">
        <v>304</v>
      </c>
    </row>
    <row r="1633" spans="2:65" s="12" customFormat="1" x14ac:dyDescent="0.2">
      <c r="B1633" s="160"/>
      <c r="D1633" s="161" t="s">
        <v>327</v>
      </c>
      <c r="E1633" s="43" t="s">
        <v>1</v>
      </c>
      <c r="F1633" s="162" t="s">
        <v>2481</v>
      </c>
      <c r="H1633" s="163">
        <v>-26.46</v>
      </c>
      <c r="L1633" s="160"/>
      <c r="M1633" s="164"/>
      <c r="T1633" s="165"/>
      <c r="AT1633" s="43" t="s">
        <v>327</v>
      </c>
      <c r="AU1633" s="43" t="s">
        <v>86</v>
      </c>
      <c r="AV1633" s="12" t="s">
        <v>86</v>
      </c>
      <c r="AW1633" s="12" t="s">
        <v>33</v>
      </c>
      <c r="AX1633" s="12" t="s">
        <v>77</v>
      </c>
      <c r="AY1633" s="43" t="s">
        <v>304</v>
      </c>
    </row>
    <row r="1634" spans="2:65" s="12" customFormat="1" x14ac:dyDescent="0.2">
      <c r="B1634" s="160"/>
      <c r="D1634" s="161" t="s">
        <v>327</v>
      </c>
      <c r="E1634" s="43" t="s">
        <v>1</v>
      </c>
      <c r="F1634" s="162" t="s">
        <v>2482</v>
      </c>
      <c r="H1634" s="163">
        <v>7.56</v>
      </c>
      <c r="L1634" s="160"/>
      <c r="M1634" s="164"/>
      <c r="T1634" s="165"/>
      <c r="AT1634" s="43" t="s">
        <v>327</v>
      </c>
      <c r="AU1634" s="43" t="s">
        <v>86</v>
      </c>
      <c r="AV1634" s="12" t="s">
        <v>86</v>
      </c>
      <c r="AW1634" s="12" t="s">
        <v>33</v>
      </c>
      <c r="AX1634" s="12" t="s">
        <v>77</v>
      </c>
      <c r="AY1634" s="43" t="s">
        <v>304</v>
      </c>
    </row>
    <row r="1635" spans="2:65" s="12" customFormat="1" x14ac:dyDescent="0.2">
      <c r="B1635" s="160"/>
      <c r="D1635" s="161" t="s">
        <v>327</v>
      </c>
      <c r="E1635" s="43" t="s">
        <v>1</v>
      </c>
      <c r="F1635" s="162" t="s">
        <v>2483</v>
      </c>
      <c r="H1635" s="163">
        <v>-2.31</v>
      </c>
      <c r="L1635" s="160"/>
      <c r="M1635" s="164"/>
      <c r="T1635" s="165"/>
      <c r="AT1635" s="43" t="s">
        <v>327</v>
      </c>
      <c r="AU1635" s="43" t="s">
        <v>86</v>
      </c>
      <c r="AV1635" s="12" t="s">
        <v>86</v>
      </c>
      <c r="AW1635" s="12" t="s">
        <v>33</v>
      </c>
      <c r="AX1635" s="12" t="s">
        <v>77</v>
      </c>
      <c r="AY1635" s="43" t="s">
        <v>304</v>
      </c>
    </row>
    <row r="1636" spans="2:65" s="12" customFormat="1" x14ac:dyDescent="0.2">
      <c r="B1636" s="160"/>
      <c r="D1636" s="161" t="s">
        <v>327</v>
      </c>
      <c r="E1636" s="43" t="s">
        <v>1</v>
      </c>
      <c r="F1636" s="162" t="s">
        <v>2484</v>
      </c>
      <c r="H1636" s="163">
        <v>1.26</v>
      </c>
      <c r="L1636" s="160"/>
      <c r="M1636" s="164"/>
      <c r="T1636" s="165"/>
      <c r="AT1636" s="43" t="s">
        <v>327</v>
      </c>
      <c r="AU1636" s="43" t="s">
        <v>86</v>
      </c>
      <c r="AV1636" s="12" t="s">
        <v>86</v>
      </c>
      <c r="AW1636" s="12" t="s">
        <v>33</v>
      </c>
      <c r="AX1636" s="12" t="s">
        <v>77</v>
      </c>
      <c r="AY1636" s="43" t="s">
        <v>304</v>
      </c>
    </row>
    <row r="1637" spans="2:65" s="12" customFormat="1" x14ac:dyDescent="0.2">
      <c r="B1637" s="160"/>
      <c r="D1637" s="161" t="s">
        <v>327</v>
      </c>
      <c r="E1637" s="43" t="s">
        <v>1</v>
      </c>
      <c r="F1637" s="162" t="s">
        <v>2485</v>
      </c>
      <c r="H1637" s="163">
        <v>-8.19</v>
      </c>
      <c r="L1637" s="160"/>
      <c r="M1637" s="164"/>
      <c r="T1637" s="165"/>
      <c r="AT1637" s="43" t="s">
        <v>327</v>
      </c>
      <c r="AU1637" s="43" t="s">
        <v>86</v>
      </c>
      <c r="AV1637" s="12" t="s">
        <v>86</v>
      </c>
      <c r="AW1637" s="12" t="s">
        <v>33</v>
      </c>
      <c r="AX1637" s="12" t="s">
        <v>77</v>
      </c>
      <c r="AY1637" s="43" t="s">
        <v>304</v>
      </c>
    </row>
    <row r="1638" spans="2:65" s="12" customFormat="1" x14ac:dyDescent="0.2">
      <c r="B1638" s="160"/>
      <c r="D1638" s="161" t="s">
        <v>327</v>
      </c>
      <c r="E1638" s="43" t="s">
        <v>1</v>
      </c>
      <c r="F1638" s="162" t="s">
        <v>2486</v>
      </c>
      <c r="H1638" s="163">
        <v>1.68</v>
      </c>
      <c r="L1638" s="160"/>
      <c r="M1638" s="164"/>
      <c r="T1638" s="165"/>
      <c r="AT1638" s="43" t="s">
        <v>327</v>
      </c>
      <c r="AU1638" s="43" t="s">
        <v>86</v>
      </c>
      <c r="AV1638" s="12" t="s">
        <v>86</v>
      </c>
      <c r="AW1638" s="12" t="s">
        <v>33</v>
      </c>
      <c r="AX1638" s="12" t="s">
        <v>77</v>
      </c>
      <c r="AY1638" s="43" t="s">
        <v>304</v>
      </c>
    </row>
    <row r="1639" spans="2:65" s="12" customFormat="1" ht="22.5" x14ac:dyDescent="0.2">
      <c r="B1639" s="160"/>
      <c r="D1639" s="161" t="s">
        <v>327</v>
      </c>
      <c r="E1639" s="43" t="s">
        <v>1</v>
      </c>
      <c r="F1639" s="162" t="s">
        <v>2487</v>
      </c>
      <c r="H1639" s="163">
        <v>76.650000000000006</v>
      </c>
      <c r="L1639" s="160"/>
      <c r="M1639" s="164"/>
      <c r="T1639" s="165"/>
      <c r="AT1639" s="43" t="s">
        <v>327</v>
      </c>
      <c r="AU1639" s="43" t="s">
        <v>86</v>
      </c>
      <c r="AV1639" s="12" t="s">
        <v>86</v>
      </c>
      <c r="AW1639" s="12" t="s">
        <v>33</v>
      </c>
      <c r="AX1639" s="12" t="s">
        <v>77</v>
      </c>
      <c r="AY1639" s="43" t="s">
        <v>304</v>
      </c>
    </row>
    <row r="1640" spans="2:65" s="12" customFormat="1" x14ac:dyDescent="0.2">
      <c r="B1640" s="160"/>
      <c r="D1640" s="161" t="s">
        <v>327</v>
      </c>
      <c r="E1640" s="43" t="s">
        <v>1</v>
      </c>
      <c r="F1640" s="162" t="s">
        <v>2488</v>
      </c>
      <c r="H1640" s="163">
        <v>-5.46</v>
      </c>
      <c r="L1640" s="160"/>
      <c r="M1640" s="164"/>
      <c r="T1640" s="165"/>
      <c r="AT1640" s="43" t="s">
        <v>327</v>
      </c>
      <c r="AU1640" s="43" t="s">
        <v>86</v>
      </c>
      <c r="AV1640" s="12" t="s">
        <v>86</v>
      </c>
      <c r="AW1640" s="12" t="s">
        <v>33</v>
      </c>
      <c r="AX1640" s="12" t="s">
        <v>77</v>
      </c>
      <c r="AY1640" s="43" t="s">
        <v>304</v>
      </c>
    </row>
    <row r="1641" spans="2:65" s="12" customFormat="1" x14ac:dyDescent="0.2">
      <c r="B1641" s="160"/>
      <c r="D1641" s="161" t="s">
        <v>327</v>
      </c>
      <c r="E1641" s="43" t="s">
        <v>1</v>
      </c>
      <c r="F1641" s="162" t="s">
        <v>2486</v>
      </c>
      <c r="H1641" s="163">
        <v>1.68</v>
      </c>
      <c r="L1641" s="160"/>
      <c r="M1641" s="164"/>
      <c r="T1641" s="165"/>
      <c r="AT1641" s="43" t="s">
        <v>327</v>
      </c>
      <c r="AU1641" s="43" t="s">
        <v>86</v>
      </c>
      <c r="AV1641" s="12" t="s">
        <v>86</v>
      </c>
      <c r="AW1641" s="12" t="s">
        <v>33</v>
      </c>
      <c r="AX1641" s="12" t="s">
        <v>77</v>
      </c>
      <c r="AY1641" s="43" t="s">
        <v>304</v>
      </c>
    </row>
    <row r="1642" spans="2:65" s="12" customFormat="1" x14ac:dyDescent="0.2">
      <c r="B1642" s="160"/>
      <c r="D1642" s="161" t="s">
        <v>327</v>
      </c>
      <c r="E1642" s="43" t="s">
        <v>1</v>
      </c>
      <c r="F1642" s="162" t="s">
        <v>2489</v>
      </c>
      <c r="H1642" s="163">
        <v>-4.8929999999999998</v>
      </c>
      <c r="L1642" s="160"/>
      <c r="M1642" s="164"/>
      <c r="T1642" s="165"/>
      <c r="AT1642" s="43" t="s">
        <v>327</v>
      </c>
      <c r="AU1642" s="43" t="s">
        <v>86</v>
      </c>
      <c r="AV1642" s="12" t="s">
        <v>86</v>
      </c>
      <c r="AW1642" s="12" t="s">
        <v>33</v>
      </c>
      <c r="AX1642" s="12" t="s">
        <v>77</v>
      </c>
      <c r="AY1642" s="43" t="s">
        <v>304</v>
      </c>
    </row>
    <row r="1643" spans="2:65" s="12" customFormat="1" x14ac:dyDescent="0.2">
      <c r="B1643" s="160"/>
      <c r="D1643" s="161" t="s">
        <v>327</v>
      </c>
      <c r="E1643" s="43" t="s">
        <v>1</v>
      </c>
      <c r="F1643" s="162" t="s">
        <v>2490</v>
      </c>
      <c r="H1643" s="163">
        <v>-1.5760000000000001</v>
      </c>
      <c r="L1643" s="160"/>
      <c r="M1643" s="164"/>
      <c r="T1643" s="165"/>
      <c r="AT1643" s="43" t="s">
        <v>327</v>
      </c>
      <c r="AU1643" s="43" t="s">
        <v>86</v>
      </c>
      <c r="AV1643" s="12" t="s">
        <v>86</v>
      </c>
      <c r="AW1643" s="12" t="s">
        <v>33</v>
      </c>
      <c r="AX1643" s="12" t="s">
        <v>77</v>
      </c>
      <c r="AY1643" s="43" t="s">
        <v>304</v>
      </c>
    </row>
    <row r="1644" spans="2:65" s="12" customFormat="1" x14ac:dyDescent="0.2">
      <c r="B1644" s="160"/>
      <c r="D1644" s="161" t="s">
        <v>327</v>
      </c>
      <c r="E1644" s="43" t="s">
        <v>1</v>
      </c>
      <c r="F1644" s="162" t="s">
        <v>2491</v>
      </c>
      <c r="H1644" s="163">
        <v>1.234</v>
      </c>
      <c r="L1644" s="160"/>
      <c r="M1644" s="164"/>
      <c r="T1644" s="165"/>
      <c r="AT1644" s="43" t="s">
        <v>327</v>
      </c>
      <c r="AU1644" s="43" t="s">
        <v>86</v>
      </c>
      <c r="AV1644" s="12" t="s">
        <v>86</v>
      </c>
      <c r="AW1644" s="12" t="s">
        <v>33</v>
      </c>
      <c r="AX1644" s="12" t="s">
        <v>77</v>
      </c>
      <c r="AY1644" s="43" t="s">
        <v>304</v>
      </c>
    </row>
    <row r="1645" spans="2:65" s="13" customFormat="1" x14ac:dyDescent="0.2">
      <c r="B1645" s="166"/>
      <c r="D1645" s="161" t="s">
        <v>327</v>
      </c>
      <c r="E1645" s="44" t="s">
        <v>172</v>
      </c>
      <c r="F1645" s="167" t="s">
        <v>2492</v>
      </c>
      <c r="H1645" s="168">
        <v>412.19</v>
      </c>
      <c r="L1645" s="166"/>
      <c r="M1645" s="169"/>
      <c r="T1645" s="170"/>
      <c r="AT1645" s="44" t="s">
        <v>327</v>
      </c>
      <c r="AU1645" s="44" t="s">
        <v>86</v>
      </c>
      <c r="AV1645" s="13" t="s">
        <v>315</v>
      </c>
      <c r="AW1645" s="13" t="s">
        <v>33</v>
      </c>
      <c r="AX1645" s="13" t="s">
        <v>77</v>
      </c>
      <c r="AY1645" s="44" t="s">
        <v>304</v>
      </c>
    </row>
    <row r="1646" spans="2:65" s="14" customFormat="1" x14ac:dyDescent="0.2">
      <c r="B1646" s="171"/>
      <c r="D1646" s="161" t="s">
        <v>327</v>
      </c>
      <c r="E1646" s="45" t="s">
        <v>1</v>
      </c>
      <c r="F1646" s="172" t="s">
        <v>380</v>
      </c>
      <c r="H1646" s="173">
        <v>766.20600000000002</v>
      </c>
      <c r="L1646" s="171"/>
      <c r="M1646" s="174"/>
      <c r="T1646" s="175"/>
      <c r="AT1646" s="45" t="s">
        <v>327</v>
      </c>
      <c r="AU1646" s="45" t="s">
        <v>86</v>
      </c>
      <c r="AV1646" s="14" t="s">
        <v>108</v>
      </c>
      <c r="AW1646" s="14" t="s">
        <v>33</v>
      </c>
      <c r="AX1646" s="14" t="s">
        <v>8</v>
      </c>
      <c r="AY1646" s="45" t="s">
        <v>304</v>
      </c>
    </row>
    <row r="1647" spans="2:65" s="1" customFormat="1" ht="24.2" customHeight="1" x14ac:dyDescent="0.2">
      <c r="B1647" s="24"/>
      <c r="C1647" s="150" t="s">
        <v>2493</v>
      </c>
      <c r="D1647" s="150" t="s">
        <v>306</v>
      </c>
      <c r="E1647" s="151" t="s">
        <v>2494</v>
      </c>
      <c r="F1647" s="152" t="s">
        <v>2495</v>
      </c>
      <c r="G1647" s="153" t="s">
        <v>325</v>
      </c>
      <c r="H1647" s="154">
        <v>766.20600000000002</v>
      </c>
      <c r="I1647" s="40"/>
      <c r="J1647" s="155">
        <f>ROUND(I1647*H1647,0)</f>
        <v>0</v>
      </c>
      <c r="K1647" s="152" t="s">
        <v>1</v>
      </c>
      <c r="L1647" s="24"/>
      <c r="M1647" s="156" t="s">
        <v>1</v>
      </c>
      <c r="N1647" s="157" t="s">
        <v>42</v>
      </c>
      <c r="P1647" s="158">
        <f>O1647*H1647</f>
        <v>0</v>
      </c>
      <c r="Q1647" s="158">
        <v>4.0000000000000002E-4</v>
      </c>
      <c r="R1647" s="158">
        <f>Q1647*H1647</f>
        <v>0.30648240000000004</v>
      </c>
      <c r="S1647" s="158">
        <v>0</v>
      </c>
      <c r="T1647" s="159">
        <f>S1647*H1647</f>
        <v>0</v>
      </c>
      <c r="AR1647" s="41" t="s">
        <v>394</v>
      </c>
      <c r="AT1647" s="41" t="s">
        <v>306</v>
      </c>
      <c r="AU1647" s="41" t="s">
        <v>86</v>
      </c>
      <c r="AY1647" s="17" t="s">
        <v>304</v>
      </c>
      <c r="BE1647" s="42">
        <f>IF(N1647="základní",J1647,0)</f>
        <v>0</v>
      </c>
      <c r="BF1647" s="42">
        <f>IF(N1647="snížená",J1647,0)</f>
        <v>0</v>
      </c>
      <c r="BG1647" s="42">
        <f>IF(N1647="zákl. přenesená",J1647,0)</f>
        <v>0</v>
      </c>
      <c r="BH1647" s="42">
        <f>IF(N1647="sníž. přenesená",J1647,0)</f>
        <v>0</v>
      </c>
      <c r="BI1647" s="42">
        <f>IF(N1647="nulová",J1647,0)</f>
        <v>0</v>
      </c>
      <c r="BJ1647" s="17" t="s">
        <v>8</v>
      </c>
      <c r="BK1647" s="42">
        <f>ROUND(I1647*H1647,0)</f>
        <v>0</v>
      </c>
      <c r="BL1647" s="17" t="s">
        <v>394</v>
      </c>
      <c r="BM1647" s="41" t="s">
        <v>2496</v>
      </c>
    </row>
    <row r="1648" spans="2:65" s="12" customFormat="1" x14ac:dyDescent="0.2">
      <c r="B1648" s="160"/>
      <c r="D1648" s="161" t="s">
        <v>327</v>
      </c>
      <c r="E1648" s="43" t="s">
        <v>1</v>
      </c>
      <c r="F1648" s="162" t="s">
        <v>169</v>
      </c>
      <c r="H1648" s="163">
        <v>354.01600000000002</v>
      </c>
      <c r="L1648" s="160"/>
      <c r="M1648" s="164"/>
      <c r="T1648" s="165"/>
      <c r="AT1648" s="43" t="s">
        <v>327</v>
      </c>
      <c r="AU1648" s="43" t="s">
        <v>86</v>
      </c>
      <c r="AV1648" s="12" t="s">
        <v>86</v>
      </c>
      <c r="AW1648" s="12" t="s">
        <v>33</v>
      </c>
      <c r="AX1648" s="12" t="s">
        <v>77</v>
      </c>
      <c r="AY1648" s="43" t="s">
        <v>304</v>
      </c>
    </row>
    <row r="1649" spans="2:65" s="12" customFormat="1" x14ac:dyDescent="0.2">
      <c r="B1649" s="160"/>
      <c r="D1649" s="161" t="s">
        <v>327</v>
      </c>
      <c r="E1649" s="43" t="s">
        <v>1</v>
      </c>
      <c r="F1649" s="162" t="s">
        <v>172</v>
      </c>
      <c r="H1649" s="163">
        <v>412.19</v>
      </c>
      <c r="L1649" s="160"/>
      <c r="M1649" s="164"/>
      <c r="T1649" s="165"/>
      <c r="AT1649" s="43" t="s">
        <v>327</v>
      </c>
      <c r="AU1649" s="43" t="s">
        <v>86</v>
      </c>
      <c r="AV1649" s="12" t="s">
        <v>86</v>
      </c>
      <c r="AW1649" s="12" t="s">
        <v>33</v>
      </c>
      <c r="AX1649" s="12" t="s">
        <v>77</v>
      </c>
      <c r="AY1649" s="43" t="s">
        <v>304</v>
      </c>
    </row>
    <row r="1650" spans="2:65" s="13" customFormat="1" x14ac:dyDescent="0.2">
      <c r="B1650" s="166"/>
      <c r="D1650" s="161" t="s">
        <v>327</v>
      </c>
      <c r="E1650" s="44" t="s">
        <v>1</v>
      </c>
      <c r="F1650" s="167" t="s">
        <v>335</v>
      </c>
      <c r="H1650" s="168">
        <v>766.20600000000002</v>
      </c>
      <c r="L1650" s="166"/>
      <c r="M1650" s="169"/>
      <c r="T1650" s="170"/>
      <c r="AT1650" s="44" t="s">
        <v>327</v>
      </c>
      <c r="AU1650" s="44" t="s">
        <v>86</v>
      </c>
      <c r="AV1650" s="13" t="s">
        <v>315</v>
      </c>
      <c r="AW1650" s="13" t="s">
        <v>33</v>
      </c>
      <c r="AX1650" s="13" t="s">
        <v>8</v>
      </c>
      <c r="AY1650" s="44" t="s">
        <v>304</v>
      </c>
    </row>
    <row r="1651" spans="2:65" s="1" customFormat="1" ht="24.2" customHeight="1" x14ac:dyDescent="0.2">
      <c r="B1651" s="24"/>
      <c r="C1651" s="150" t="s">
        <v>2497</v>
      </c>
      <c r="D1651" s="150" t="s">
        <v>306</v>
      </c>
      <c r="E1651" s="151" t="s">
        <v>2498</v>
      </c>
      <c r="F1651" s="152" t="s">
        <v>2499</v>
      </c>
      <c r="G1651" s="153" t="s">
        <v>325</v>
      </c>
      <c r="H1651" s="154">
        <v>766.20600000000002</v>
      </c>
      <c r="I1651" s="40"/>
      <c r="J1651" s="155">
        <f>ROUND(I1651*H1651,0)</f>
        <v>0</v>
      </c>
      <c r="K1651" s="152" t="s">
        <v>1</v>
      </c>
      <c r="L1651" s="24"/>
      <c r="M1651" s="156" t="s">
        <v>1</v>
      </c>
      <c r="N1651" s="157" t="s">
        <v>42</v>
      </c>
      <c r="P1651" s="158">
        <f>O1651*H1651</f>
        <v>0</v>
      </c>
      <c r="Q1651" s="158">
        <v>5.4000000000000003E-3</v>
      </c>
      <c r="R1651" s="158">
        <f>Q1651*H1651</f>
        <v>4.1375124000000003</v>
      </c>
      <c r="S1651" s="158">
        <v>0</v>
      </c>
      <c r="T1651" s="159">
        <f>S1651*H1651</f>
        <v>0</v>
      </c>
      <c r="AR1651" s="41" t="s">
        <v>394</v>
      </c>
      <c r="AT1651" s="41" t="s">
        <v>306</v>
      </c>
      <c r="AU1651" s="41" t="s">
        <v>86</v>
      </c>
      <c r="AY1651" s="17" t="s">
        <v>304</v>
      </c>
      <c r="BE1651" s="42">
        <f>IF(N1651="základní",J1651,0)</f>
        <v>0</v>
      </c>
      <c r="BF1651" s="42">
        <f>IF(N1651="snížená",J1651,0)</f>
        <v>0</v>
      </c>
      <c r="BG1651" s="42">
        <f>IF(N1651="zákl. přenesená",J1651,0)</f>
        <v>0</v>
      </c>
      <c r="BH1651" s="42">
        <f>IF(N1651="sníž. přenesená",J1651,0)</f>
        <v>0</v>
      </c>
      <c r="BI1651" s="42">
        <f>IF(N1651="nulová",J1651,0)</f>
        <v>0</v>
      </c>
      <c r="BJ1651" s="17" t="s">
        <v>8</v>
      </c>
      <c r="BK1651" s="42">
        <f>ROUND(I1651*H1651,0)</f>
        <v>0</v>
      </c>
      <c r="BL1651" s="17" t="s">
        <v>394</v>
      </c>
      <c r="BM1651" s="41" t="s">
        <v>2500</v>
      </c>
    </row>
    <row r="1652" spans="2:65" s="12" customFormat="1" x14ac:dyDescent="0.2">
      <c r="B1652" s="160"/>
      <c r="D1652" s="161" t="s">
        <v>327</v>
      </c>
      <c r="E1652" s="43" t="s">
        <v>1</v>
      </c>
      <c r="F1652" s="162" t="s">
        <v>169</v>
      </c>
      <c r="H1652" s="163">
        <v>354.01600000000002</v>
      </c>
      <c r="L1652" s="160"/>
      <c r="M1652" s="164"/>
      <c r="T1652" s="165"/>
      <c r="AT1652" s="43" t="s">
        <v>327</v>
      </c>
      <c r="AU1652" s="43" t="s">
        <v>86</v>
      </c>
      <c r="AV1652" s="12" t="s">
        <v>86</v>
      </c>
      <c r="AW1652" s="12" t="s">
        <v>33</v>
      </c>
      <c r="AX1652" s="12" t="s">
        <v>77</v>
      </c>
      <c r="AY1652" s="43" t="s">
        <v>304</v>
      </c>
    </row>
    <row r="1653" spans="2:65" s="12" customFormat="1" x14ac:dyDescent="0.2">
      <c r="B1653" s="160"/>
      <c r="D1653" s="161" t="s">
        <v>327</v>
      </c>
      <c r="E1653" s="43" t="s">
        <v>1</v>
      </c>
      <c r="F1653" s="162" t="s">
        <v>172</v>
      </c>
      <c r="H1653" s="163">
        <v>412.19</v>
      </c>
      <c r="L1653" s="160"/>
      <c r="M1653" s="164"/>
      <c r="T1653" s="165"/>
      <c r="AT1653" s="43" t="s">
        <v>327</v>
      </c>
      <c r="AU1653" s="43" t="s">
        <v>86</v>
      </c>
      <c r="AV1653" s="12" t="s">
        <v>86</v>
      </c>
      <c r="AW1653" s="12" t="s">
        <v>33</v>
      </c>
      <c r="AX1653" s="12" t="s">
        <v>77</v>
      </c>
      <c r="AY1653" s="43" t="s">
        <v>304</v>
      </c>
    </row>
    <row r="1654" spans="2:65" s="13" customFormat="1" x14ac:dyDescent="0.2">
      <c r="B1654" s="166"/>
      <c r="D1654" s="161" t="s">
        <v>327</v>
      </c>
      <c r="E1654" s="44" t="s">
        <v>1</v>
      </c>
      <c r="F1654" s="167" t="s">
        <v>335</v>
      </c>
      <c r="H1654" s="168">
        <v>766.20600000000002</v>
      </c>
      <c r="L1654" s="166"/>
      <c r="M1654" s="169"/>
      <c r="T1654" s="170"/>
      <c r="AT1654" s="44" t="s">
        <v>327</v>
      </c>
      <c r="AU1654" s="44" t="s">
        <v>86</v>
      </c>
      <c r="AV1654" s="13" t="s">
        <v>315</v>
      </c>
      <c r="AW1654" s="13" t="s">
        <v>33</v>
      </c>
      <c r="AX1654" s="13" t="s">
        <v>8</v>
      </c>
      <c r="AY1654" s="44" t="s">
        <v>304</v>
      </c>
    </row>
    <row r="1655" spans="2:65" s="1" customFormat="1" ht="33" customHeight="1" x14ac:dyDescent="0.2">
      <c r="B1655" s="24"/>
      <c r="C1655" s="150" t="s">
        <v>2501</v>
      </c>
      <c r="D1655" s="150" t="s">
        <v>306</v>
      </c>
      <c r="E1655" s="151" t="s">
        <v>2502</v>
      </c>
      <c r="F1655" s="152" t="s">
        <v>2503</v>
      </c>
      <c r="G1655" s="153" t="s">
        <v>416</v>
      </c>
      <c r="H1655" s="154">
        <v>4.444</v>
      </c>
      <c r="I1655" s="40"/>
      <c r="J1655" s="155">
        <f>ROUND(I1655*H1655,0)</f>
        <v>0</v>
      </c>
      <c r="K1655" s="152" t="s">
        <v>310</v>
      </c>
      <c r="L1655" s="24"/>
      <c r="M1655" s="156" t="s">
        <v>1</v>
      </c>
      <c r="N1655" s="157" t="s">
        <v>42</v>
      </c>
      <c r="P1655" s="158">
        <f>O1655*H1655</f>
        <v>0</v>
      </c>
      <c r="Q1655" s="158">
        <v>0</v>
      </c>
      <c r="R1655" s="158">
        <f>Q1655*H1655</f>
        <v>0</v>
      </c>
      <c r="S1655" s="158">
        <v>0</v>
      </c>
      <c r="T1655" s="159">
        <f>S1655*H1655</f>
        <v>0</v>
      </c>
      <c r="AR1655" s="41" t="s">
        <v>394</v>
      </c>
      <c r="AT1655" s="41" t="s">
        <v>306</v>
      </c>
      <c r="AU1655" s="41" t="s">
        <v>86</v>
      </c>
      <c r="AY1655" s="17" t="s">
        <v>304</v>
      </c>
      <c r="BE1655" s="42">
        <f>IF(N1655="základní",J1655,0)</f>
        <v>0</v>
      </c>
      <c r="BF1655" s="42">
        <f>IF(N1655="snížená",J1655,0)</f>
        <v>0</v>
      </c>
      <c r="BG1655" s="42">
        <f>IF(N1655="zákl. přenesená",J1655,0)</f>
        <v>0</v>
      </c>
      <c r="BH1655" s="42">
        <f>IF(N1655="sníž. přenesená",J1655,0)</f>
        <v>0</v>
      </c>
      <c r="BI1655" s="42">
        <f>IF(N1655="nulová",J1655,0)</f>
        <v>0</v>
      </c>
      <c r="BJ1655" s="17" t="s">
        <v>8</v>
      </c>
      <c r="BK1655" s="42">
        <f>ROUND(I1655*H1655,0)</f>
        <v>0</v>
      </c>
      <c r="BL1655" s="17" t="s">
        <v>394</v>
      </c>
      <c r="BM1655" s="41" t="s">
        <v>2504</v>
      </c>
    </row>
    <row r="1656" spans="2:65" s="11" customFormat="1" ht="22.9" customHeight="1" x14ac:dyDescent="0.2">
      <c r="B1656" s="142"/>
      <c r="D1656" s="37" t="s">
        <v>76</v>
      </c>
      <c r="E1656" s="148" t="s">
        <v>2505</v>
      </c>
      <c r="F1656" s="148" t="s">
        <v>2506</v>
      </c>
      <c r="J1656" s="149">
        <f>BK1656</f>
        <v>0</v>
      </c>
      <c r="L1656" s="142"/>
      <c r="M1656" s="145"/>
      <c r="P1656" s="146">
        <f>SUM(P1657:P1678)</f>
        <v>0</v>
      </c>
      <c r="R1656" s="146">
        <f>SUM(R1657:R1678)</f>
        <v>1.05532004</v>
      </c>
      <c r="T1656" s="147">
        <f>SUM(T1657:T1678)</f>
        <v>0</v>
      </c>
      <c r="AR1656" s="37" t="s">
        <v>86</v>
      </c>
      <c r="AT1656" s="38" t="s">
        <v>76</v>
      </c>
      <c r="AU1656" s="38" t="s">
        <v>8</v>
      </c>
      <c r="AY1656" s="37" t="s">
        <v>304</v>
      </c>
      <c r="BK1656" s="39">
        <f>SUM(BK1657:BK1678)</f>
        <v>0</v>
      </c>
    </row>
    <row r="1657" spans="2:65" s="1" customFormat="1" ht="16.5" customHeight="1" x14ac:dyDescent="0.2">
      <c r="B1657" s="24"/>
      <c r="C1657" s="150" t="s">
        <v>2507</v>
      </c>
      <c r="D1657" s="150" t="s">
        <v>306</v>
      </c>
      <c r="E1657" s="151" t="s">
        <v>2508</v>
      </c>
      <c r="F1657" s="152" t="s">
        <v>2509</v>
      </c>
      <c r="G1657" s="153" t="s">
        <v>325</v>
      </c>
      <c r="H1657" s="154">
        <v>34.365000000000002</v>
      </c>
      <c r="I1657" s="40"/>
      <c r="J1657" s="155">
        <f>ROUND(I1657*H1657,0)</f>
        <v>0</v>
      </c>
      <c r="K1657" s="152" t="s">
        <v>310</v>
      </c>
      <c r="L1657" s="24"/>
      <c r="M1657" s="156" t="s">
        <v>1</v>
      </c>
      <c r="N1657" s="157" t="s">
        <v>42</v>
      </c>
      <c r="P1657" s="158">
        <f>O1657*H1657</f>
        <v>0</v>
      </c>
      <c r="Q1657" s="158">
        <v>2.9999999999999997E-4</v>
      </c>
      <c r="R1657" s="158">
        <f>Q1657*H1657</f>
        <v>1.0309499999999999E-2</v>
      </c>
      <c r="S1657" s="158">
        <v>0</v>
      </c>
      <c r="T1657" s="159">
        <f>S1657*H1657</f>
        <v>0</v>
      </c>
      <c r="AR1657" s="41" t="s">
        <v>394</v>
      </c>
      <c r="AT1657" s="41" t="s">
        <v>306</v>
      </c>
      <c r="AU1657" s="41" t="s">
        <v>86</v>
      </c>
      <c r="AY1657" s="17" t="s">
        <v>304</v>
      </c>
      <c r="BE1657" s="42">
        <f>IF(N1657="základní",J1657,0)</f>
        <v>0</v>
      </c>
      <c r="BF1657" s="42">
        <f>IF(N1657="snížená",J1657,0)</f>
        <v>0</v>
      </c>
      <c r="BG1657" s="42">
        <f>IF(N1657="zákl. přenesená",J1657,0)</f>
        <v>0</v>
      </c>
      <c r="BH1657" s="42">
        <f>IF(N1657="sníž. přenesená",J1657,0)</f>
        <v>0</v>
      </c>
      <c r="BI1657" s="42">
        <f>IF(N1657="nulová",J1657,0)</f>
        <v>0</v>
      </c>
      <c r="BJ1657" s="17" t="s">
        <v>8</v>
      </c>
      <c r="BK1657" s="42">
        <f>ROUND(I1657*H1657,0)</f>
        <v>0</v>
      </c>
      <c r="BL1657" s="17" t="s">
        <v>394</v>
      </c>
      <c r="BM1657" s="41" t="s">
        <v>2510</v>
      </c>
    </row>
    <row r="1658" spans="2:65" s="12" customFormat="1" x14ac:dyDescent="0.2">
      <c r="B1658" s="160"/>
      <c r="D1658" s="161" t="s">
        <v>327</v>
      </c>
      <c r="E1658" s="43" t="s">
        <v>1</v>
      </c>
      <c r="F1658" s="162" t="s">
        <v>180</v>
      </c>
      <c r="H1658" s="163">
        <v>34.365000000000002</v>
      </c>
      <c r="L1658" s="160"/>
      <c r="M1658" s="164"/>
      <c r="T1658" s="165"/>
      <c r="AT1658" s="43" t="s">
        <v>327</v>
      </c>
      <c r="AU1658" s="43" t="s">
        <v>86</v>
      </c>
      <c r="AV1658" s="12" t="s">
        <v>86</v>
      </c>
      <c r="AW1658" s="12" t="s">
        <v>33</v>
      </c>
      <c r="AX1658" s="12" t="s">
        <v>8</v>
      </c>
      <c r="AY1658" s="43" t="s">
        <v>304</v>
      </c>
    </row>
    <row r="1659" spans="2:65" s="1" customFormat="1" ht="24.2" customHeight="1" x14ac:dyDescent="0.2">
      <c r="B1659" s="24"/>
      <c r="C1659" s="150" t="s">
        <v>2511</v>
      </c>
      <c r="D1659" s="150" t="s">
        <v>306</v>
      </c>
      <c r="E1659" s="151" t="s">
        <v>2512</v>
      </c>
      <c r="F1659" s="152" t="s">
        <v>2513</v>
      </c>
      <c r="G1659" s="153" t="s">
        <v>325</v>
      </c>
      <c r="H1659" s="154">
        <v>3.6859999999999999</v>
      </c>
      <c r="I1659" s="40"/>
      <c r="J1659" s="155">
        <f>ROUND(I1659*H1659,0)</f>
        <v>0</v>
      </c>
      <c r="K1659" s="152" t="s">
        <v>310</v>
      </c>
      <c r="L1659" s="24"/>
      <c r="M1659" s="156" t="s">
        <v>1</v>
      </c>
      <c r="N1659" s="157" t="s">
        <v>42</v>
      </c>
      <c r="P1659" s="158">
        <f>O1659*H1659</f>
        <v>0</v>
      </c>
      <c r="Q1659" s="158">
        <v>1.5E-3</v>
      </c>
      <c r="R1659" s="158">
        <f>Q1659*H1659</f>
        <v>5.5290000000000001E-3</v>
      </c>
      <c r="S1659" s="158">
        <v>0</v>
      </c>
      <c r="T1659" s="159">
        <f>S1659*H1659</f>
        <v>0</v>
      </c>
      <c r="AR1659" s="41" t="s">
        <v>394</v>
      </c>
      <c r="AT1659" s="41" t="s">
        <v>306</v>
      </c>
      <c r="AU1659" s="41" t="s">
        <v>86</v>
      </c>
      <c r="AY1659" s="17" t="s">
        <v>304</v>
      </c>
      <c r="BE1659" s="42">
        <f>IF(N1659="základní",J1659,0)</f>
        <v>0</v>
      </c>
      <c r="BF1659" s="42">
        <f>IF(N1659="snížená",J1659,0)</f>
        <v>0</v>
      </c>
      <c r="BG1659" s="42">
        <f>IF(N1659="zákl. přenesená",J1659,0)</f>
        <v>0</v>
      </c>
      <c r="BH1659" s="42">
        <f>IF(N1659="sníž. přenesená",J1659,0)</f>
        <v>0</v>
      </c>
      <c r="BI1659" s="42">
        <f>IF(N1659="nulová",J1659,0)</f>
        <v>0</v>
      </c>
      <c r="BJ1659" s="17" t="s">
        <v>8</v>
      </c>
      <c r="BK1659" s="42">
        <f>ROUND(I1659*H1659,0)</f>
        <v>0</v>
      </c>
      <c r="BL1659" s="17" t="s">
        <v>394</v>
      </c>
      <c r="BM1659" s="41" t="s">
        <v>2514</v>
      </c>
    </row>
    <row r="1660" spans="2:65" s="12" customFormat="1" x14ac:dyDescent="0.2">
      <c r="B1660" s="160"/>
      <c r="D1660" s="161" t="s">
        <v>327</v>
      </c>
      <c r="E1660" s="43" t="s">
        <v>1</v>
      </c>
      <c r="F1660" s="162" t="s">
        <v>2515</v>
      </c>
      <c r="H1660" s="163">
        <v>1.472</v>
      </c>
      <c r="L1660" s="160"/>
      <c r="M1660" s="164"/>
      <c r="T1660" s="165"/>
      <c r="AT1660" s="43" t="s">
        <v>327</v>
      </c>
      <c r="AU1660" s="43" t="s">
        <v>86</v>
      </c>
      <c r="AV1660" s="12" t="s">
        <v>86</v>
      </c>
      <c r="AW1660" s="12" t="s">
        <v>33</v>
      </c>
      <c r="AX1660" s="12" t="s">
        <v>77</v>
      </c>
      <c r="AY1660" s="43" t="s">
        <v>304</v>
      </c>
    </row>
    <row r="1661" spans="2:65" s="12" customFormat="1" x14ac:dyDescent="0.2">
      <c r="B1661" s="160"/>
      <c r="D1661" s="161" t="s">
        <v>327</v>
      </c>
      <c r="E1661" s="43" t="s">
        <v>1</v>
      </c>
      <c r="F1661" s="162" t="s">
        <v>2516</v>
      </c>
      <c r="H1661" s="163">
        <v>1.216</v>
      </c>
      <c r="L1661" s="160"/>
      <c r="M1661" s="164"/>
      <c r="T1661" s="165"/>
      <c r="AT1661" s="43" t="s">
        <v>327</v>
      </c>
      <c r="AU1661" s="43" t="s">
        <v>86</v>
      </c>
      <c r="AV1661" s="12" t="s">
        <v>86</v>
      </c>
      <c r="AW1661" s="12" t="s">
        <v>33</v>
      </c>
      <c r="AX1661" s="12" t="s">
        <v>77</v>
      </c>
      <c r="AY1661" s="43" t="s">
        <v>304</v>
      </c>
    </row>
    <row r="1662" spans="2:65" s="12" customFormat="1" x14ac:dyDescent="0.2">
      <c r="B1662" s="160"/>
      <c r="D1662" s="161" t="s">
        <v>327</v>
      </c>
      <c r="E1662" s="43" t="s">
        <v>1</v>
      </c>
      <c r="F1662" s="162" t="s">
        <v>2517</v>
      </c>
      <c r="H1662" s="163">
        <v>0.998</v>
      </c>
      <c r="L1662" s="160"/>
      <c r="M1662" s="164"/>
      <c r="T1662" s="165"/>
      <c r="AT1662" s="43" t="s">
        <v>327</v>
      </c>
      <c r="AU1662" s="43" t="s">
        <v>86</v>
      </c>
      <c r="AV1662" s="12" t="s">
        <v>86</v>
      </c>
      <c r="AW1662" s="12" t="s">
        <v>33</v>
      </c>
      <c r="AX1662" s="12" t="s">
        <v>77</v>
      </c>
      <c r="AY1662" s="43" t="s">
        <v>304</v>
      </c>
    </row>
    <row r="1663" spans="2:65" s="13" customFormat="1" x14ac:dyDescent="0.2">
      <c r="B1663" s="166"/>
      <c r="D1663" s="161" t="s">
        <v>327</v>
      </c>
      <c r="E1663" s="44" t="s">
        <v>1</v>
      </c>
      <c r="F1663" s="167" t="s">
        <v>335</v>
      </c>
      <c r="H1663" s="168">
        <v>3.6859999999999999</v>
      </c>
      <c r="L1663" s="166"/>
      <c r="M1663" s="169"/>
      <c r="T1663" s="170"/>
      <c r="AT1663" s="44" t="s">
        <v>327</v>
      </c>
      <c r="AU1663" s="44" t="s">
        <v>86</v>
      </c>
      <c r="AV1663" s="13" t="s">
        <v>315</v>
      </c>
      <c r="AW1663" s="13" t="s">
        <v>33</v>
      </c>
      <c r="AX1663" s="13" t="s">
        <v>8</v>
      </c>
      <c r="AY1663" s="44" t="s">
        <v>304</v>
      </c>
    </row>
    <row r="1664" spans="2:65" s="1" customFormat="1" ht="21.75" customHeight="1" x14ac:dyDescent="0.2">
      <c r="B1664" s="24"/>
      <c r="C1664" s="150" t="s">
        <v>2518</v>
      </c>
      <c r="D1664" s="150" t="s">
        <v>306</v>
      </c>
      <c r="E1664" s="151" t="s">
        <v>2519</v>
      </c>
      <c r="F1664" s="152" t="s">
        <v>2520</v>
      </c>
      <c r="G1664" s="153" t="s">
        <v>346</v>
      </c>
      <c r="H1664" s="154">
        <v>7</v>
      </c>
      <c r="I1664" s="40"/>
      <c r="J1664" s="155">
        <f>ROUND(I1664*H1664,0)</f>
        <v>0</v>
      </c>
      <c r="K1664" s="152" t="s">
        <v>310</v>
      </c>
      <c r="L1664" s="24"/>
      <c r="M1664" s="156" t="s">
        <v>1</v>
      </c>
      <c r="N1664" s="157" t="s">
        <v>42</v>
      </c>
      <c r="P1664" s="158">
        <f>O1664*H1664</f>
        <v>0</v>
      </c>
      <c r="Q1664" s="158">
        <v>2.0000000000000001E-4</v>
      </c>
      <c r="R1664" s="158">
        <f>Q1664*H1664</f>
        <v>1.4E-3</v>
      </c>
      <c r="S1664" s="158">
        <v>0</v>
      </c>
      <c r="T1664" s="159">
        <f>S1664*H1664</f>
        <v>0</v>
      </c>
      <c r="AR1664" s="41" t="s">
        <v>394</v>
      </c>
      <c r="AT1664" s="41" t="s">
        <v>306</v>
      </c>
      <c r="AU1664" s="41" t="s">
        <v>86</v>
      </c>
      <c r="AY1664" s="17" t="s">
        <v>304</v>
      </c>
      <c r="BE1664" s="42">
        <f>IF(N1664="základní",J1664,0)</f>
        <v>0</v>
      </c>
      <c r="BF1664" s="42">
        <f>IF(N1664="snížená",J1664,0)</f>
        <v>0</v>
      </c>
      <c r="BG1664" s="42">
        <f>IF(N1664="zákl. přenesená",J1664,0)</f>
        <v>0</v>
      </c>
      <c r="BH1664" s="42">
        <f>IF(N1664="sníž. přenesená",J1664,0)</f>
        <v>0</v>
      </c>
      <c r="BI1664" s="42">
        <f>IF(N1664="nulová",J1664,0)</f>
        <v>0</v>
      </c>
      <c r="BJ1664" s="17" t="s">
        <v>8</v>
      </c>
      <c r="BK1664" s="42">
        <f>ROUND(I1664*H1664,0)</f>
        <v>0</v>
      </c>
      <c r="BL1664" s="17" t="s">
        <v>394</v>
      </c>
      <c r="BM1664" s="41" t="s">
        <v>2521</v>
      </c>
    </row>
    <row r="1665" spans="2:65" s="12" customFormat="1" x14ac:dyDescent="0.2">
      <c r="B1665" s="160"/>
      <c r="D1665" s="161" t="s">
        <v>327</v>
      </c>
      <c r="E1665" s="43" t="s">
        <v>1</v>
      </c>
      <c r="F1665" s="162" t="s">
        <v>2522</v>
      </c>
      <c r="H1665" s="163">
        <v>4</v>
      </c>
      <c r="L1665" s="160"/>
      <c r="M1665" s="164"/>
      <c r="T1665" s="165"/>
      <c r="AT1665" s="43" t="s">
        <v>327</v>
      </c>
      <c r="AU1665" s="43" t="s">
        <v>86</v>
      </c>
      <c r="AV1665" s="12" t="s">
        <v>86</v>
      </c>
      <c r="AW1665" s="12" t="s">
        <v>33</v>
      </c>
      <c r="AX1665" s="12" t="s">
        <v>77</v>
      </c>
      <c r="AY1665" s="43" t="s">
        <v>304</v>
      </c>
    </row>
    <row r="1666" spans="2:65" s="12" customFormat="1" x14ac:dyDescent="0.2">
      <c r="B1666" s="160"/>
      <c r="D1666" s="161" t="s">
        <v>327</v>
      </c>
      <c r="E1666" s="43" t="s">
        <v>1</v>
      </c>
      <c r="F1666" s="162" t="s">
        <v>2523</v>
      </c>
      <c r="H1666" s="163">
        <v>1</v>
      </c>
      <c r="L1666" s="160"/>
      <c r="M1666" s="164"/>
      <c r="T1666" s="165"/>
      <c r="AT1666" s="43" t="s">
        <v>327</v>
      </c>
      <c r="AU1666" s="43" t="s">
        <v>86</v>
      </c>
      <c r="AV1666" s="12" t="s">
        <v>86</v>
      </c>
      <c r="AW1666" s="12" t="s">
        <v>33</v>
      </c>
      <c r="AX1666" s="12" t="s">
        <v>77</v>
      </c>
      <c r="AY1666" s="43" t="s">
        <v>304</v>
      </c>
    </row>
    <row r="1667" spans="2:65" s="12" customFormat="1" x14ac:dyDescent="0.2">
      <c r="B1667" s="160"/>
      <c r="D1667" s="161" t="s">
        <v>327</v>
      </c>
      <c r="E1667" s="43" t="s">
        <v>1</v>
      </c>
      <c r="F1667" s="162" t="s">
        <v>2524</v>
      </c>
      <c r="H1667" s="163">
        <v>2</v>
      </c>
      <c r="L1667" s="160"/>
      <c r="M1667" s="164"/>
      <c r="T1667" s="165"/>
      <c r="AT1667" s="43" t="s">
        <v>327</v>
      </c>
      <c r="AU1667" s="43" t="s">
        <v>86</v>
      </c>
      <c r="AV1667" s="12" t="s">
        <v>86</v>
      </c>
      <c r="AW1667" s="12" t="s">
        <v>33</v>
      </c>
      <c r="AX1667" s="12" t="s">
        <v>77</v>
      </c>
      <c r="AY1667" s="43" t="s">
        <v>304</v>
      </c>
    </row>
    <row r="1668" spans="2:65" s="13" customFormat="1" x14ac:dyDescent="0.2">
      <c r="B1668" s="166"/>
      <c r="D1668" s="161" t="s">
        <v>327</v>
      </c>
      <c r="E1668" s="44" t="s">
        <v>183</v>
      </c>
      <c r="F1668" s="167" t="s">
        <v>335</v>
      </c>
      <c r="H1668" s="168">
        <v>7</v>
      </c>
      <c r="L1668" s="166"/>
      <c r="M1668" s="169"/>
      <c r="T1668" s="170"/>
      <c r="AT1668" s="44" t="s">
        <v>327</v>
      </c>
      <c r="AU1668" s="44" t="s">
        <v>86</v>
      </c>
      <c r="AV1668" s="13" t="s">
        <v>315</v>
      </c>
      <c r="AW1668" s="13" t="s">
        <v>33</v>
      </c>
      <c r="AX1668" s="13" t="s">
        <v>8</v>
      </c>
      <c r="AY1668" s="44" t="s">
        <v>304</v>
      </c>
    </row>
    <row r="1669" spans="2:65" s="1" customFormat="1" ht="24.2" customHeight="1" x14ac:dyDescent="0.2">
      <c r="B1669" s="24"/>
      <c r="C1669" s="176" t="s">
        <v>2525</v>
      </c>
      <c r="D1669" s="176" t="s">
        <v>431</v>
      </c>
      <c r="E1669" s="177" t="s">
        <v>2526</v>
      </c>
      <c r="F1669" s="178" t="s">
        <v>2527</v>
      </c>
      <c r="G1669" s="179" t="s">
        <v>346</v>
      </c>
      <c r="H1669" s="180">
        <v>7.7</v>
      </c>
      <c r="I1669" s="46"/>
      <c r="J1669" s="181">
        <f>ROUND(I1669*H1669,0)</f>
        <v>0</v>
      </c>
      <c r="K1669" s="178" t="s">
        <v>310</v>
      </c>
      <c r="L1669" s="182"/>
      <c r="M1669" s="183" t="s">
        <v>1</v>
      </c>
      <c r="N1669" s="184" t="s">
        <v>42</v>
      </c>
      <c r="P1669" s="158">
        <f>O1669*H1669</f>
        <v>0</v>
      </c>
      <c r="Q1669" s="158">
        <v>5.0000000000000002E-5</v>
      </c>
      <c r="R1669" s="158">
        <f>Q1669*H1669</f>
        <v>3.8500000000000003E-4</v>
      </c>
      <c r="S1669" s="158">
        <v>0</v>
      </c>
      <c r="T1669" s="159">
        <f>S1669*H1669</f>
        <v>0</v>
      </c>
      <c r="AR1669" s="41" t="s">
        <v>476</v>
      </c>
      <c r="AT1669" s="41" t="s">
        <v>431</v>
      </c>
      <c r="AU1669" s="41" t="s">
        <v>86</v>
      </c>
      <c r="AY1669" s="17" t="s">
        <v>304</v>
      </c>
      <c r="BE1669" s="42">
        <f>IF(N1669="základní",J1669,0)</f>
        <v>0</v>
      </c>
      <c r="BF1669" s="42">
        <f>IF(N1669="snížená",J1669,0)</f>
        <v>0</v>
      </c>
      <c r="BG1669" s="42">
        <f>IF(N1669="zákl. přenesená",J1669,0)</f>
        <v>0</v>
      </c>
      <c r="BH1669" s="42">
        <f>IF(N1669="sníž. přenesená",J1669,0)</f>
        <v>0</v>
      </c>
      <c r="BI1669" s="42">
        <f>IF(N1669="nulová",J1669,0)</f>
        <v>0</v>
      </c>
      <c r="BJ1669" s="17" t="s">
        <v>8</v>
      </c>
      <c r="BK1669" s="42">
        <f>ROUND(I1669*H1669,0)</f>
        <v>0</v>
      </c>
      <c r="BL1669" s="17" t="s">
        <v>394</v>
      </c>
      <c r="BM1669" s="41" t="s">
        <v>2528</v>
      </c>
    </row>
    <row r="1670" spans="2:65" s="12" customFormat="1" x14ac:dyDescent="0.2">
      <c r="B1670" s="160"/>
      <c r="D1670" s="161" t="s">
        <v>327</v>
      </c>
      <c r="E1670" s="43" t="s">
        <v>1</v>
      </c>
      <c r="F1670" s="162" t="s">
        <v>2529</v>
      </c>
      <c r="H1670" s="163">
        <v>7.7</v>
      </c>
      <c r="L1670" s="160"/>
      <c r="M1670" s="164"/>
      <c r="T1670" s="165"/>
      <c r="AT1670" s="43" t="s">
        <v>327</v>
      </c>
      <c r="AU1670" s="43" t="s">
        <v>86</v>
      </c>
      <c r="AV1670" s="12" t="s">
        <v>86</v>
      </c>
      <c r="AW1670" s="12" t="s">
        <v>33</v>
      </c>
      <c r="AX1670" s="12" t="s">
        <v>8</v>
      </c>
      <c r="AY1670" s="43" t="s">
        <v>304</v>
      </c>
    </row>
    <row r="1671" spans="2:65" s="1" customFormat="1" ht="33" customHeight="1" x14ac:dyDescent="0.2">
      <c r="B1671" s="24"/>
      <c r="C1671" s="150" t="s">
        <v>2530</v>
      </c>
      <c r="D1671" s="150" t="s">
        <v>306</v>
      </c>
      <c r="E1671" s="151" t="s">
        <v>2531</v>
      </c>
      <c r="F1671" s="152" t="s">
        <v>2532</v>
      </c>
      <c r="G1671" s="153" t="s">
        <v>325</v>
      </c>
      <c r="H1671" s="154">
        <v>34.365000000000002</v>
      </c>
      <c r="I1671" s="40"/>
      <c r="J1671" s="155">
        <f>ROUND(I1671*H1671,0)</f>
        <v>0</v>
      </c>
      <c r="K1671" s="152" t="s">
        <v>310</v>
      </c>
      <c r="L1671" s="24"/>
      <c r="M1671" s="156" t="s">
        <v>1</v>
      </c>
      <c r="N1671" s="157" t="s">
        <v>42</v>
      </c>
      <c r="P1671" s="158">
        <f>O1671*H1671</f>
        <v>0</v>
      </c>
      <c r="Q1671" s="158">
        <v>5.9959999999999996E-3</v>
      </c>
      <c r="R1671" s="158">
        <f>Q1671*H1671</f>
        <v>0.20605254000000001</v>
      </c>
      <c r="S1671" s="158">
        <v>0</v>
      </c>
      <c r="T1671" s="159">
        <f>S1671*H1671</f>
        <v>0</v>
      </c>
      <c r="AR1671" s="41" t="s">
        <v>394</v>
      </c>
      <c r="AT1671" s="41" t="s">
        <v>306</v>
      </c>
      <c r="AU1671" s="41" t="s">
        <v>86</v>
      </c>
      <c r="AY1671" s="17" t="s">
        <v>304</v>
      </c>
      <c r="BE1671" s="42">
        <f>IF(N1671="základní",J1671,0)</f>
        <v>0</v>
      </c>
      <c r="BF1671" s="42">
        <f>IF(N1671="snížená",J1671,0)</f>
        <v>0</v>
      </c>
      <c r="BG1671" s="42">
        <f>IF(N1671="zákl. přenesená",J1671,0)</f>
        <v>0</v>
      </c>
      <c r="BH1671" s="42">
        <f>IF(N1671="sníž. přenesená",J1671,0)</f>
        <v>0</v>
      </c>
      <c r="BI1671" s="42">
        <f>IF(N1671="nulová",J1671,0)</f>
        <v>0</v>
      </c>
      <c r="BJ1671" s="17" t="s">
        <v>8</v>
      </c>
      <c r="BK1671" s="42">
        <f>ROUND(I1671*H1671,0)</f>
        <v>0</v>
      </c>
      <c r="BL1671" s="17" t="s">
        <v>394</v>
      </c>
      <c r="BM1671" s="41" t="s">
        <v>2533</v>
      </c>
    </row>
    <row r="1672" spans="2:65" s="12" customFormat="1" x14ac:dyDescent="0.2">
      <c r="B1672" s="160"/>
      <c r="D1672" s="161" t="s">
        <v>327</v>
      </c>
      <c r="E1672" s="43" t="s">
        <v>1</v>
      </c>
      <c r="F1672" s="162" t="s">
        <v>2534</v>
      </c>
      <c r="H1672" s="163">
        <v>14.72</v>
      </c>
      <c r="L1672" s="160"/>
      <c r="M1672" s="164"/>
      <c r="T1672" s="165"/>
      <c r="AT1672" s="43" t="s">
        <v>327</v>
      </c>
      <c r="AU1672" s="43" t="s">
        <v>86</v>
      </c>
      <c r="AV1672" s="12" t="s">
        <v>86</v>
      </c>
      <c r="AW1672" s="12" t="s">
        <v>33</v>
      </c>
      <c r="AX1672" s="12" t="s">
        <v>77</v>
      </c>
      <c r="AY1672" s="43" t="s">
        <v>304</v>
      </c>
    </row>
    <row r="1673" spans="2:65" s="12" customFormat="1" x14ac:dyDescent="0.2">
      <c r="B1673" s="160"/>
      <c r="D1673" s="161" t="s">
        <v>327</v>
      </c>
      <c r="E1673" s="43" t="s">
        <v>1</v>
      </c>
      <c r="F1673" s="162" t="s">
        <v>2535</v>
      </c>
      <c r="H1673" s="163">
        <v>12.16</v>
      </c>
      <c r="L1673" s="160"/>
      <c r="M1673" s="164"/>
      <c r="T1673" s="165"/>
      <c r="AT1673" s="43" t="s">
        <v>327</v>
      </c>
      <c r="AU1673" s="43" t="s">
        <v>86</v>
      </c>
      <c r="AV1673" s="12" t="s">
        <v>86</v>
      </c>
      <c r="AW1673" s="12" t="s">
        <v>33</v>
      </c>
      <c r="AX1673" s="12" t="s">
        <v>77</v>
      </c>
      <c r="AY1673" s="43" t="s">
        <v>304</v>
      </c>
    </row>
    <row r="1674" spans="2:65" s="12" customFormat="1" x14ac:dyDescent="0.2">
      <c r="B1674" s="160"/>
      <c r="D1674" s="161" t="s">
        <v>327</v>
      </c>
      <c r="E1674" s="43" t="s">
        <v>1</v>
      </c>
      <c r="F1674" s="162" t="s">
        <v>2536</v>
      </c>
      <c r="H1674" s="163">
        <v>7.4850000000000003</v>
      </c>
      <c r="L1674" s="160"/>
      <c r="M1674" s="164"/>
      <c r="T1674" s="165"/>
      <c r="AT1674" s="43" t="s">
        <v>327</v>
      </c>
      <c r="AU1674" s="43" t="s">
        <v>86</v>
      </c>
      <c r="AV1674" s="12" t="s">
        <v>86</v>
      </c>
      <c r="AW1674" s="12" t="s">
        <v>33</v>
      </c>
      <c r="AX1674" s="12" t="s">
        <v>77</v>
      </c>
      <c r="AY1674" s="43" t="s">
        <v>304</v>
      </c>
    </row>
    <row r="1675" spans="2:65" s="13" customFormat="1" x14ac:dyDescent="0.2">
      <c r="B1675" s="166"/>
      <c r="D1675" s="161" t="s">
        <v>327</v>
      </c>
      <c r="E1675" s="44" t="s">
        <v>180</v>
      </c>
      <c r="F1675" s="167" t="s">
        <v>335</v>
      </c>
      <c r="H1675" s="168">
        <v>34.365000000000002</v>
      </c>
      <c r="L1675" s="166"/>
      <c r="M1675" s="169"/>
      <c r="T1675" s="170"/>
      <c r="AT1675" s="44" t="s">
        <v>327</v>
      </c>
      <c r="AU1675" s="44" t="s">
        <v>86</v>
      </c>
      <c r="AV1675" s="13" t="s">
        <v>315</v>
      </c>
      <c r="AW1675" s="13" t="s">
        <v>33</v>
      </c>
      <c r="AX1675" s="13" t="s">
        <v>8</v>
      </c>
      <c r="AY1675" s="44" t="s">
        <v>304</v>
      </c>
    </row>
    <row r="1676" spans="2:65" s="1" customFormat="1" ht="24.2" customHeight="1" x14ac:dyDescent="0.2">
      <c r="B1676" s="24"/>
      <c r="C1676" s="176" t="s">
        <v>2537</v>
      </c>
      <c r="D1676" s="176" t="s">
        <v>431</v>
      </c>
      <c r="E1676" s="177" t="s">
        <v>2453</v>
      </c>
      <c r="F1676" s="178" t="s">
        <v>2454</v>
      </c>
      <c r="G1676" s="179" t="s">
        <v>325</v>
      </c>
      <c r="H1676" s="180">
        <v>37.802</v>
      </c>
      <c r="I1676" s="46"/>
      <c r="J1676" s="181">
        <f>ROUND(I1676*H1676,0)</f>
        <v>0</v>
      </c>
      <c r="K1676" s="178" t="s">
        <v>310</v>
      </c>
      <c r="L1676" s="182"/>
      <c r="M1676" s="183" t="s">
        <v>1</v>
      </c>
      <c r="N1676" s="184" t="s">
        <v>42</v>
      </c>
      <c r="P1676" s="158">
        <f>O1676*H1676</f>
        <v>0</v>
      </c>
      <c r="Q1676" s="158">
        <v>2.1999999999999999E-2</v>
      </c>
      <c r="R1676" s="158">
        <f>Q1676*H1676</f>
        <v>0.83164399999999994</v>
      </c>
      <c r="S1676" s="158">
        <v>0</v>
      </c>
      <c r="T1676" s="159">
        <f>S1676*H1676</f>
        <v>0</v>
      </c>
      <c r="AR1676" s="41" t="s">
        <v>476</v>
      </c>
      <c r="AT1676" s="41" t="s">
        <v>431</v>
      </c>
      <c r="AU1676" s="41" t="s">
        <v>86</v>
      </c>
      <c r="AY1676" s="17" t="s">
        <v>304</v>
      </c>
      <c r="BE1676" s="42">
        <f>IF(N1676="základní",J1676,0)</f>
        <v>0</v>
      </c>
      <c r="BF1676" s="42">
        <f>IF(N1676="snížená",J1676,0)</f>
        <v>0</v>
      </c>
      <c r="BG1676" s="42">
        <f>IF(N1676="zákl. přenesená",J1676,0)</f>
        <v>0</v>
      </c>
      <c r="BH1676" s="42">
        <f>IF(N1676="sníž. přenesená",J1676,0)</f>
        <v>0</v>
      </c>
      <c r="BI1676" s="42">
        <f>IF(N1676="nulová",J1676,0)</f>
        <v>0</v>
      </c>
      <c r="BJ1676" s="17" t="s">
        <v>8</v>
      </c>
      <c r="BK1676" s="42">
        <f>ROUND(I1676*H1676,0)</f>
        <v>0</v>
      </c>
      <c r="BL1676" s="17" t="s">
        <v>394</v>
      </c>
      <c r="BM1676" s="41" t="s">
        <v>2538</v>
      </c>
    </row>
    <row r="1677" spans="2:65" s="12" customFormat="1" x14ac:dyDescent="0.2">
      <c r="B1677" s="160"/>
      <c r="D1677" s="161" t="s">
        <v>327</v>
      </c>
      <c r="E1677" s="43" t="s">
        <v>1</v>
      </c>
      <c r="F1677" s="162" t="s">
        <v>2539</v>
      </c>
      <c r="H1677" s="163">
        <v>37.802</v>
      </c>
      <c r="L1677" s="160"/>
      <c r="M1677" s="164"/>
      <c r="T1677" s="165"/>
      <c r="AT1677" s="43" t="s">
        <v>327</v>
      </c>
      <c r="AU1677" s="43" t="s">
        <v>86</v>
      </c>
      <c r="AV1677" s="12" t="s">
        <v>86</v>
      </c>
      <c r="AW1677" s="12" t="s">
        <v>33</v>
      </c>
      <c r="AX1677" s="12" t="s">
        <v>8</v>
      </c>
      <c r="AY1677" s="43" t="s">
        <v>304</v>
      </c>
    </row>
    <row r="1678" spans="2:65" s="1" customFormat="1" ht="33" customHeight="1" x14ac:dyDescent="0.2">
      <c r="B1678" s="24"/>
      <c r="C1678" s="150" t="s">
        <v>2540</v>
      </c>
      <c r="D1678" s="150" t="s">
        <v>306</v>
      </c>
      <c r="E1678" s="151" t="s">
        <v>2541</v>
      </c>
      <c r="F1678" s="152" t="s">
        <v>2542</v>
      </c>
      <c r="G1678" s="153" t="s">
        <v>416</v>
      </c>
      <c r="H1678" s="154">
        <v>1.0549999999999999</v>
      </c>
      <c r="I1678" s="40"/>
      <c r="J1678" s="155">
        <f>ROUND(I1678*H1678,0)</f>
        <v>0</v>
      </c>
      <c r="K1678" s="152" t="s">
        <v>310</v>
      </c>
      <c r="L1678" s="24"/>
      <c r="M1678" s="156" t="s">
        <v>1</v>
      </c>
      <c r="N1678" s="157" t="s">
        <v>42</v>
      </c>
      <c r="P1678" s="158">
        <f>O1678*H1678</f>
        <v>0</v>
      </c>
      <c r="Q1678" s="158">
        <v>0</v>
      </c>
      <c r="R1678" s="158">
        <f>Q1678*H1678</f>
        <v>0</v>
      </c>
      <c r="S1678" s="158">
        <v>0</v>
      </c>
      <c r="T1678" s="159">
        <f>S1678*H1678</f>
        <v>0</v>
      </c>
      <c r="AR1678" s="41" t="s">
        <v>394</v>
      </c>
      <c r="AT1678" s="41" t="s">
        <v>306</v>
      </c>
      <c r="AU1678" s="41" t="s">
        <v>86</v>
      </c>
      <c r="AY1678" s="17" t="s">
        <v>304</v>
      </c>
      <c r="BE1678" s="42">
        <f>IF(N1678="základní",J1678,0)</f>
        <v>0</v>
      </c>
      <c r="BF1678" s="42">
        <f>IF(N1678="snížená",J1678,0)</f>
        <v>0</v>
      </c>
      <c r="BG1678" s="42">
        <f>IF(N1678="zákl. přenesená",J1678,0)</f>
        <v>0</v>
      </c>
      <c r="BH1678" s="42">
        <f>IF(N1678="sníž. přenesená",J1678,0)</f>
        <v>0</v>
      </c>
      <c r="BI1678" s="42">
        <f>IF(N1678="nulová",J1678,0)</f>
        <v>0</v>
      </c>
      <c r="BJ1678" s="17" t="s">
        <v>8</v>
      </c>
      <c r="BK1678" s="42">
        <f>ROUND(I1678*H1678,0)</f>
        <v>0</v>
      </c>
      <c r="BL1678" s="17" t="s">
        <v>394</v>
      </c>
      <c r="BM1678" s="41" t="s">
        <v>2543</v>
      </c>
    </row>
    <row r="1679" spans="2:65" s="11" customFormat="1" ht="22.9" customHeight="1" x14ac:dyDescent="0.2">
      <c r="B1679" s="142"/>
      <c r="D1679" s="37" t="s">
        <v>76</v>
      </c>
      <c r="E1679" s="148" t="s">
        <v>2544</v>
      </c>
      <c r="F1679" s="148" t="s">
        <v>2545</v>
      </c>
      <c r="J1679" s="149">
        <f>BK1679</f>
        <v>0</v>
      </c>
      <c r="L1679" s="142"/>
      <c r="M1679" s="145"/>
      <c r="P1679" s="146">
        <f>SUM(P1680:P1698)</f>
        <v>0</v>
      </c>
      <c r="R1679" s="146">
        <f>SUM(R1680:R1698)</f>
        <v>0.82652554320000005</v>
      </c>
      <c r="T1679" s="147">
        <f>SUM(T1680:T1698)</f>
        <v>0</v>
      </c>
      <c r="AR1679" s="37" t="s">
        <v>86</v>
      </c>
      <c r="AT1679" s="38" t="s">
        <v>76</v>
      </c>
      <c r="AU1679" s="38" t="s">
        <v>8</v>
      </c>
      <c r="AY1679" s="37" t="s">
        <v>304</v>
      </c>
      <c r="BK1679" s="39">
        <f>SUM(BK1680:BK1698)</f>
        <v>0</v>
      </c>
    </row>
    <row r="1680" spans="2:65" s="1" customFormat="1" ht="16.5" customHeight="1" x14ac:dyDescent="0.2">
      <c r="B1680" s="24"/>
      <c r="C1680" s="150" t="s">
        <v>2546</v>
      </c>
      <c r="D1680" s="150" t="s">
        <v>306</v>
      </c>
      <c r="E1680" s="151" t="s">
        <v>2547</v>
      </c>
      <c r="F1680" s="152" t="s">
        <v>2548</v>
      </c>
      <c r="G1680" s="153" t="s">
        <v>325</v>
      </c>
      <c r="H1680" s="154">
        <v>613.81200000000001</v>
      </c>
      <c r="I1680" s="40"/>
      <c r="J1680" s="155">
        <f>ROUND(I1680*H1680,0)</f>
        <v>0</v>
      </c>
      <c r="K1680" s="152" t="s">
        <v>310</v>
      </c>
      <c r="L1680" s="24"/>
      <c r="M1680" s="156" t="s">
        <v>1</v>
      </c>
      <c r="N1680" s="157" t="s">
        <v>42</v>
      </c>
      <c r="P1680" s="158">
        <f>O1680*H1680</f>
        <v>0</v>
      </c>
      <c r="Q1680" s="158">
        <v>0</v>
      </c>
      <c r="R1680" s="158">
        <f>Q1680*H1680</f>
        <v>0</v>
      </c>
      <c r="S1680" s="158">
        <v>0</v>
      </c>
      <c r="T1680" s="159">
        <f>S1680*H1680</f>
        <v>0</v>
      </c>
      <c r="AR1680" s="41" t="s">
        <v>394</v>
      </c>
      <c r="AT1680" s="41" t="s">
        <v>306</v>
      </c>
      <c r="AU1680" s="41" t="s">
        <v>86</v>
      </c>
      <c r="AY1680" s="17" t="s">
        <v>304</v>
      </c>
      <c r="BE1680" s="42">
        <f>IF(N1680="základní",J1680,0)</f>
        <v>0</v>
      </c>
      <c r="BF1680" s="42">
        <f>IF(N1680="snížená",J1680,0)</f>
        <v>0</v>
      </c>
      <c r="BG1680" s="42">
        <f>IF(N1680="zákl. přenesená",J1680,0)</f>
        <v>0</v>
      </c>
      <c r="BH1680" s="42">
        <f>IF(N1680="sníž. přenesená",J1680,0)</f>
        <v>0</v>
      </c>
      <c r="BI1680" s="42">
        <f>IF(N1680="nulová",J1680,0)</f>
        <v>0</v>
      </c>
      <c r="BJ1680" s="17" t="s">
        <v>8</v>
      </c>
      <c r="BK1680" s="42">
        <f>ROUND(I1680*H1680,0)</f>
        <v>0</v>
      </c>
      <c r="BL1680" s="17" t="s">
        <v>394</v>
      </c>
      <c r="BM1680" s="41" t="s">
        <v>2549</v>
      </c>
    </row>
    <row r="1681" spans="2:65" s="12" customFormat="1" ht="22.5" x14ac:dyDescent="0.2">
      <c r="B1681" s="160"/>
      <c r="D1681" s="161" t="s">
        <v>327</v>
      </c>
      <c r="E1681" s="43" t="s">
        <v>1</v>
      </c>
      <c r="F1681" s="162" t="s">
        <v>2550</v>
      </c>
      <c r="H1681" s="163">
        <v>243.67400000000001</v>
      </c>
      <c r="L1681" s="160"/>
      <c r="M1681" s="164"/>
      <c r="T1681" s="165"/>
      <c r="AT1681" s="43" t="s">
        <v>327</v>
      </c>
      <c r="AU1681" s="43" t="s">
        <v>86</v>
      </c>
      <c r="AV1681" s="12" t="s">
        <v>86</v>
      </c>
      <c r="AW1681" s="12" t="s">
        <v>33</v>
      </c>
      <c r="AX1681" s="12" t="s">
        <v>77</v>
      </c>
      <c r="AY1681" s="43" t="s">
        <v>304</v>
      </c>
    </row>
    <row r="1682" spans="2:65" s="12" customFormat="1" x14ac:dyDescent="0.2">
      <c r="B1682" s="160"/>
      <c r="D1682" s="161" t="s">
        <v>327</v>
      </c>
      <c r="E1682" s="43" t="s">
        <v>1</v>
      </c>
      <c r="F1682" s="162" t="s">
        <v>2551</v>
      </c>
      <c r="H1682" s="163">
        <v>17.138000000000002</v>
      </c>
      <c r="L1682" s="160"/>
      <c r="M1682" s="164"/>
      <c r="T1682" s="165"/>
      <c r="AT1682" s="43" t="s">
        <v>327</v>
      </c>
      <c r="AU1682" s="43" t="s">
        <v>86</v>
      </c>
      <c r="AV1682" s="12" t="s">
        <v>86</v>
      </c>
      <c r="AW1682" s="12" t="s">
        <v>33</v>
      </c>
      <c r="AX1682" s="12" t="s">
        <v>77</v>
      </c>
      <c r="AY1682" s="43" t="s">
        <v>304</v>
      </c>
    </row>
    <row r="1683" spans="2:65" s="12" customFormat="1" x14ac:dyDescent="0.2">
      <c r="B1683" s="160"/>
      <c r="D1683" s="161" t="s">
        <v>327</v>
      </c>
      <c r="E1683" s="43" t="s">
        <v>1</v>
      </c>
      <c r="F1683" s="162" t="s">
        <v>2552</v>
      </c>
      <c r="H1683" s="163">
        <v>134.4</v>
      </c>
      <c r="L1683" s="160"/>
      <c r="M1683" s="164"/>
      <c r="T1683" s="165"/>
      <c r="AT1683" s="43" t="s">
        <v>327</v>
      </c>
      <c r="AU1683" s="43" t="s">
        <v>86</v>
      </c>
      <c r="AV1683" s="12" t="s">
        <v>86</v>
      </c>
      <c r="AW1683" s="12" t="s">
        <v>33</v>
      </c>
      <c r="AX1683" s="12" t="s">
        <v>77</v>
      </c>
      <c r="AY1683" s="43" t="s">
        <v>304</v>
      </c>
    </row>
    <row r="1684" spans="2:65" s="12" customFormat="1" x14ac:dyDescent="0.2">
      <c r="B1684" s="160"/>
      <c r="D1684" s="161" t="s">
        <v>327</v>
      </c>
      <c r="E1684" s="43" t="s">
        <v>1</v>
      </c>
      <c r="F1684" s="162" t="s">
        <v>2553</v>
      </c>
      <c r="H1684" s="163">
        <v>138.6</v>
      </c>
      <c r="L1684" s="160"/>
      <c r="M1684" s="164"/>
      <c r="T1684" s="165"/>
      <c r="AT1684" s="43" t="s">
        <v>327</v>
      </c>
      <c r="AU1684" s="43" t="s">
        <v>86</v>
      </c>
      <c r="AV1684" s="12" t="s">
        <v>86</v>
      </c>
      <c r="AW1684" s="12" t="s">
        <v>33</v>
      </c>
      <c r="AX1684" s="12" t="s">
        <v>77</v>
      </c>
      <c r="AY1684" s="43" t="s">
        <v>304</v>
      </c>
    </row>
    <row r="1685" spans="2:65" s="12" customFormat="1" x14ac:dyDescent="0.2">
      <c r="B1685" s="160"/>
      <c r="D1685" s="161" t="s">
        <v>327</v>
      </c>
      <c r="E1685" s="43" t="s">
        <v>1</v>
      </c>
      <c r="F1685" s="162" t="s">
        <v>2554</v>
      </c>
      <c r="H1685" s="163">
        <v>52.4</v>
      </c>
      <c r="L1685" s="160"/>
      <c r="M1685" s="164"/>
      <c r="T1685" s="165"/>
      <c r="AT1685" s="43" t="s">
        <v>327</v>
      </c>
      <c r="AU1685" s="43" t="s">
        <v>86</v>
      </c>
      <c r="AV1685" s="12" t="s">
        <v>86</v>
      </c>
      <c r="AW1685" s="12" t="s">
        <v>33</v>
      </c>
      <c r="AX1685" s="12" t="s">
        <v>77</v>
      </c>
      <c r="AY1685" s="43" t="s">
        <v>304</v>
      </c>
    </row>
    <row r="1686" spans="2:65" s="12" customFormat="1" x14ac:dyDescent="0.2">
      <c r="B1686" s="160"/>
      <c r="D1686" s="161" t="s">
        <v>327</v>
      </c>
      <c r="E1686" s="43" t="s">
        <v>1</v>
      </c>
      <c r="F1686" s="162" t="s">
        <v>2555</v>
      </c>
      <c r="H1686" s="163">
        <v>13.8</v>
      </c>
      <c r="L1686" s="160"/>
      <c r="M1686" s="164"/>
      <c r="T1686" s="165"/>
      <c r="AT1686" s="43" t="s">
        <v>327</v>
      </c>
      <c r="AU1686" s="43" t="s">
        <v>86</v>
      </c>
      <c r="AV1686" s="12" t="s">
        <v>86</v>
      </c>
      <c r="AW1686" s="12" t="s">
        <v>33</v>
      </c>
      <c r="AX1686" s="12" t="s">
        <v>77</v>
      </c>
      <c r="AY1686" s="43" t="s">
        <v>304</v>
      </c>
    </row>
    <row r="1687" spans="2:65" s="12" customFormat="1" x14ac:dyDescent="0.2">
      <c r="B1687" s="160"/>
      <c r="D1687" s="161" t="s">
        <v>327</v>
      </c>
      <c r="E1687" s="43" t="s">
        <v>1</v>
      </c>
      <c r="F1687" s="162" t="s">
        <v>2556</v>
      </c>
      <c r="H1687" s="163">
        <v>13.8</v>
      </c>
      <c r="L1687" s="160"/>
      <c r="M1687" s="164"/>
      <c r="T1687" s="165"/>
      <c r="AT1687" s="43" t="s">
        <v>327</v>
      </c>
      <c r="AU1687" s="43" t="s">
        <v>86</v>
      </c>
      <c r="AV1687" s="12" t="s">
        <v>86</v>
      </c>
      <c r="AW1687" s="12" t="s">
        <v>33</v>
      </c>
      <c r="AX1687" s="12" t="s">
        <v>77</v>
      </c>
      <c r="AY1687" s="43" t="s">
        <v>304</v>
      </c>
    </row>
    <row r="1688" spans="2:65" s="13" customFormat="1" x14ac:dyDescent="0.2">
      <c r="B1688" s="166"/>
      <c r="D1688" s="161" t="s">
        <v>327</v>
      </c>
      <c r="E1688" s="44" t="s">
        <v>204</v>
      </c>
      <c r="F1688" s="167" t="s">
        <v>2557</v>
      </c>
      <c r="H1688" s="168">
        <v>613.81200000000001</v>
      </c>
      <c r="L1688" s="166"/>
      <c r="M1688" s="169"/>
      <c r="T1688" s="170"/>
      <c r="AT1688" s="44" t="s">
        <v>327</v>
      </c>
      <c r="AU1688" s="44" t="s">
        <v>86</v>
      </c>
      <c r="AV1688" s="13" t="s">
        <v>315</v>
      </c>
      <c r="AW1688" s="13" t="s">
        <v>33</v>
      </c>
      <c r="AX1688" s="13" t="s">
        <v>8</v>
      </c>
      <c r="AY1688" s="44" t="s">
        <v>304</v>
      </c>
    </row>
    <row r="1689" spans="2:65" s="1" customFormat="1" ht="24.2" customHeight="1" x14ac:dyDescent="0.2">
      <c r="B1689" s="24"/>
      <c r="C1689" s="150" t="s">
        <v>2558</v>
      </c>
      <c r="D1689" s="150" t="s">
        <v>306</v>
      </c>
      <c r="E1689" s="151" t="s">
        <v>2559</v>
      </c>
      <c r="F1689" s="152" t="s">
        <v>2560</v>
      </c>
      <c r="G1689" s="153" t="s">
        <v>325</v>
      </c>
      <c r="H1689" s="154">
        <v>1696.481</v>
      </c>
      <c r="I1689" s="40"/>
      <c r="J1689" s="155">
        <f>ROUND(I1689*H1689,0)</f>
        <v>0</v>
      </c>
      <c r="K1689" s="152" t="s">
        <v>310</v>
      </c>
      <c r="L1689" s="24"/>
      <c r="M1689" s="156" t="s">
        <v>1</v>
      </c>
      <c r="N1689" s="157" t="s">
        <v>42</v>
      </c>
      <c r="P1689" s="158">
        <f>O1689*H1689</f>
        <v>0</v>
      </c>
      <c r="Q1689" s="158">
        <v>2.0120000000000001E-4</v>
      </c>
      <c r="R1689" s="158">
        <f>Q1689*H1689</f>
        <v>0.34133197720000003</v>
      </c>
      <c r="S1689" s="158">
        <v>0</v>
      </c>
      <c r="T1689" s="159">
        <f>S1689*H1689</f>
        <v>0</v>
      </c>
      <c r="AR1689" s="41" t="s">
        <v>394</v>
      </c>
      <c r="AT1689" s="41" t="s">
        <v>306</v>
      </c>
      <c r="AU1689" s="41" t="s">
        <v>86</v>
      </c>
      <c r="AY1689" s="17" t="s">
        <v>304</v>
      </c>
      <c r="BE1689" s="42">
        <f>IF(N1689="základní",J1689,0)</f>
        <v>0</v>
      </c>
      <c r="BF1689" s="42">
        <f>IF(N1689="snížená",J1689,0)</f>
        <v>0</v>
      </c>
      <c r="BG1689" s="42">
        <f>IF(N1689="zákl. přenesená",J1689,0)</f>
        <v>0</v>
      </c>
      <c r="BH1689" s="42">
        <f>IF(N1689="sníž. přenesená",J1689,0)</f>
        <v>0</v>
      </c>
      <c r="BI1689" s="42">
        <f>IF(N1689="nulová",J1689,0)</f>
        <v>0</v>
      </c>
      <c r="BJ1689" s="17" t="s">
        <v>8</v>
      </c>
      <c r="BK1689" s="42">
        <f>ROUND(I1689*H1689,0)</f>
        <v>0</v>
      </c>
      <c r="BL1689" s="17" t="s">
        <v>394</v>
      </c>
      <c r="BM1689" s="41" t="s">
        <v>2561</v>
      </c>
    </row>
    <row r="1690" spans="2:65" s="12" customFormat="1" x14ac:dyDescent="0.2">
      <c r="B1690" s="160"/>
      <c r="D1690" s="161" t="s">
        <v>327</v>
      </c>
      <c r="E1690" s="43" t="s">
        <v>1</v>
      </c>
      <c r="F1690" s="162" t="s">
        <v>130</v>
      </c>
      <c r="H1690" s="163">
        <v>552.9</v>
      </c>
      <c r="L1690" s="160"/>
      <c r="M1690" s="164"/>
      <c r="T1690" s="165"/>
      <c r="AT1690" s="43" t="s">
        <v>327</v>
      </c>
      <c r="AU1690" s="43" t="s">
        <v>86</v>
      </c>
      <c r="AV1690" s="12" t="s">
        <v>86</v>
      </c>
      <c r="AW1690" s="12" t="s">
        <v>33</v>
      </c>
      <c r="AX1690" s="12" t="s">
        <v>77</v>
      </c>
      <c r="AY1690" s="43" t="s">
        <v>304</v>
      </c>
    </row>
    <row r="1691" spans="2:65" s="12" customFormat="1" x14ac:dyDescent="0.2">
      <c r="B1691" s="160"/>
      <c r="D1691" s="161" t="s">
        <v>327</v>
      </c>
      <c r="E1691" s="43" t="s">
        <v>1</v>
      </c>
      <c r="F1691" s="162" t="s">
        <v>201</v>
      </c>
      <c r="H1691" s="163">
        <v>529.76900000000001</v>
      </c>
      <c r="L1691" s="160"/>
      <c r="M1691" s="164"/>
      <c r="T1691" s="165"/>
      <c r="AT1691" s="43" t="s">
        <v>327</v>
      </c>
      <c r="AU1691" s="43" t="s">
        <v>86</v>
      </c>
      <c r="AV1691" s="12" t="s">
        <v>86</v>
      </c>
      <c r="AW1691" s="12" t="s">
        <v>33</v>
      </c>
      <c r="AX1691" s="12" t="s">
        <v>77</v>
      </c>
      <c r="AY1691" s="43" t="s">
        <v>304</v>
      </c>
    </row>
    <row r="1692" spans="2:65" s="12" customFormat="1" x14ac:dyDescent="0.2">
      <c r="B1692" s="160"/>
      <c r="D1692" s="161" t="s">
        <v>327</v>
      </c>
      <c r="E1692" s="43" t="s">
        <v>1</v>
      </c>
      <c r="F1692" s="162" t="s">
        <v>204</v>
      </c>
      <c r="H1692" s="163">
        <v>613.81200000000001</v>
      </c>
      <c r="L1692" s="160"/>
      <c r="M1692" s="164"/>
      <c r="T1692" s="165"/>
      <c r="AT1692" s="43" t="s">
        <v>327</v>
      </c>
      <c r="AU1692" s="43" t="s">
        <v>86</v>
      </c>
      <c r="AV1692" s="12" t="s">
        <v>86</v>
      </c>
      <c r="AW1692" s="12" t="s">
        <v>33</v>
      </c>
      <c r="AX1692" s="12" t="s">
        <v>77</v>
      </c>
      <c r="AY1692" s="43" t="s">
        <v>304</v>
      </c>
    </row>
    <row r="1693" spans="2:65" s="13" customFormat="1" x14ac:dyDescent="0.2">
      <c r="B1693" s="166"/>
      <c r="D1693" s="161" t="s">
        <v>327</v>
      </c>
      <c r="E1693" s="44" t="s">
        <v>1</v>
      </c>
      <c r="F1693" s="167" t="s">
        <v>335</v>
      </c>
      <c r="H1693" s="168">
        <v>1696.481</v>
      </c>
      <c r="L1693" s="166"/>
      <c r="M1693" s="169"/>
      <c r="T1693" s="170"/>
      <c r="AT1693" s="44" t="s">
        <v>327</v>
      </c>
      <c r="AU1693" s="44" t="s">
        <v>86</v>
      </c>
      <c r="AV1693" s="13" t="s">
        <v>315</v>
      </c>
      <c r="AW1693" s="13" t="s">
        <v>33</v>
      </c>
      <c r="AX1693" s="13" t="s">
        <v>8</v>
      </c>
      <c r="AY1693" s="44" t="s">
        <v>304</v>
      </c>
    </row>
    <row r="1694" spans="2:65" s="1" customFormat="1" ht="24.2" customHeight="1" x14ac:dyDescent="0.2">
      <c r="B1694" s="24"/>
      <c r="C1694" s="150" t="s">
        <v>2562</v>
      </c>
      <c r="D1694" s="150" t="s">
        <v>306</v>
      </c>
      <c r="E1694" s="151" t="s">
        <v>2563</v>
      </c>
      <c r="F1694" s="152" t="s">
        <v>2564</v>
      </c>
      <c r="G1694" s="153" t="s">
        <v>325</v>
      </c>
      <c r="H1694" s="154">
        <v>1696.481</v>
      </c>
      <c r="I1694" s="40"/>
      <c r="J1694" s="155">
        <f>ROUND(I1694*H1694,0)</f>
        <v>0</v>
      </c>
      <c r="K1694" s="152" t="s">
        <v>310</v>
      </c>
      <c r="L1694" s="24"/>
      <c r="M1694" s="156" t="s">
        <v>1</v>
      </c>
      <c r="N1694" s="157" t="s">
        <v>42</v>
      </c>
      <c r="P1694" s="158">
        <f>O1694*H1694</f>
        <v>0</v>
      </c>
      <c r="Q1694" s="158">
        <v>2.8600000000000001E-4</v>
      </c>
      <c r="R1694" s="158">
        <f>Q1694*H1694</f>
        <v>0.48519356600000002</v>
      </c>
      <c r="S1694" s="158">
        <v>0</v>
      </c>
      <c r="T1694" s="159">
        <f>S1694*H1694</f>
        <v>0</v>
      </c>
      <c r="AR1694" s="41" t="s">
        <v>394</v>
      </c>
      <c r="AT1694" s="41" t="s">
        <v>306</v>
      </c>
      <c r="AU1694" s="41" t="s">
        <v>86</v>
      </c>
      <c r="AY1694" s="17" t="s">
        <v>304</v>
      </c>
      <c r="BE1694" s="42">
        <f>IF(N1694="základní",J1694,0)</f>
        <v>0</v>
      </c>
      <c r="BF1694" s="42">
        <f>IF(N1694="snížená",J1694,0)</f>
        <v>0</v>
      </c>
      <c r="BG1694" s="42">
        <f>IF(N1694="zákl. přenesená",J1694,0)</f>
        <v>0</v>
      </c>
      <c r="BH1694" s="42">
        <f>IF(N1694="sníž. přenesená",J1694,0)</f>
        <v>0</v>
      </c>
      <c r="BI1694" s="42">
        <f>IF(N1694="nulová",J1694,0)</f>
        <v>0</v>
      </c>
      <c r="BJ1694" s="17" t="s">
        <v>8</v>
      </c>
      <c r="BK1694" s="42">
        <f>ROUND(I1694*H1694,0)</f>
        <v>0</v>
      </c>
      <c r="BL1694" s="17" t="s">
        <v>394</v>
      </c>
      <c r="BM1694" s="41" t="s">
        <v>2565</v>
      </c>
    </row>
    <row r="1695" spans="2:65" s="12" customFormat="1" x14ac:dyDescent="0.2">
      <c r="B1695" s="160"/>
      <c r="D1695" s="161" t="s">
        <v>327</v>
      </c>
      <c r="E1695" s="43" t="s">
        <v>1</v>
      </c>
      <c r="F1695" s="162" t="s">
        <v>130</v>
      </c>
      <c r="H1695" s="163">
        <v>552.9</v>
      </c>
      <c r="L1695" s="160"/>
      <c r="M1695" s="164"/>
      <c r="T1695" s="165"/>
      <c r="AT1695" s="43" t="s">
        <v>327</v>
      </c>
      <c r="AU1695" s="43" t="s">
        <v>86</v>
      </c>
      <c r="AV1695" s="12" t="s">
        <v>86</v>
      </c>
      <c r="AW1695" s="12" t="s">
        <v>33</v>
      </c>
      <c r="AX1695" s="12" t="s">
        <v>77</v>
      </c>
      <c r="AY1695" s="43" t="s">
        <v>304</v>
      </c>
    </row>
    <row r="1696" spans="2:65" s="12" customFormat="1" x14ac:dyDescent="0.2">
      <c r="B1696" s="160"/>
      <c r="D1696" s="161" t="s">
        <v>327</v>
      </c>
      <c r="E1696" s="43" t="s">
        <v>1</v>
      </c>
      <c r="F1696" s="162" t="s">
        <v>201</v>
      </c>
      <c r="H1696" s="163">
        <v>529.76900000000001</v>
      </c>
      <c r="L1696" s="160"/>
      <c r="M1696" s="164"/>
      <c r="T1696" s="165"/>
      <c r="AT1696" s="43" t="s">
        <v>327</v>
      </c>
      <c r="AU1696" s="43" t="s">
        <v>86</v>
      </c>
      <c r="AV1696" s="12" t="s">
        <v>86</v>
      </c>
      <c r="AW1696" s="12" t="s">
        <v>33</v>
      </c>
      <c r="AX1696" s="12" t="s">
        <v>77</v>
      </c>
      <c r="AY1696" s="43" t="s">
        <v>304</v>
      </c>
    </row>
    <row r="1697" spans="2:65" s="12" customFormat="1" x14ac:dyDescent="0.2">
      <c r="B1697" s="160"/>
      <c r="D1697" s="161" t="s">
        <v>327</v>
      </c>
      <c r="E1697" s="43" t="s">
        <v>1</v>
      </c>
      <c r="F1697" s="162" t="s">
        <v>204</v>
      </c>
      <c r="H1697" s="163">
        <v>613.81200000000001</v>
      </c>
      <c r="L1697" s="160"/>
      <c r="M1697" s="164"/>
      <c r="T1697" s="165"/>
      <c r="AT1697" s="43" t="s">
        <v>327</v>
      </c>
      <c r="AU1697" s="43" t="s">
        <v>86</v>
      </c>
      <c r="AV1697" s="12" t="s">
        <v>86</v>
      </c>
      <c r="AW1697" s="12" t="s">
        <v>33</v>
      </c>
      <c r="AX1697" s="12" t="s">
        <v>77</v>
      </c>
      <c r="AY1697" s="43" t="s">
        <v>304</v>
      </c>
    </row>
    <row r="1698" spans="2:65" s="13" customFormat="1" x14ac:dyDescent="0.2">
      <c r="B1698" s="166"/>
      <c r="D1698" s="161" t="s">
        <v>327</v>
      </c>
      <c r="E1698" s="44" t="s">
        <v>1</v>
      </c>
      <c r="F1698" s="167" t="s">
        <v>335</v>
      </c>
      <c r="H1698" s="168">
        <v>1696.481</v>
      </c>
      <c r="L1698" s="166"/>
      <c r="M1698" s="169"/>
      <c r="T1698" s="170"/>
      <c r="AT1698" s="44" t="s">
        <v>327</v>
      </c>
      <c r="AU1698" s="44" t="s">
        <v>86</v>
      </c>
      <c r="AV1698" s="13" t="s">
        <v>315</v>
      </c>
      <c r="AW1698" s="13" t="s">
        <v>33</v>
      </c>
      <c r="AX1698" s="13" t="s">
        <v>8</v>
      </c>
      <c r="AY1698" s="44" t="s">
        <v>304</v>
      </c>
    </row>
    <row r="1699" spans="2:65" s="11" customFormat="1" ht="25.9" customHeight="1" x14ac:dyDescent="0.2">
      <c r="B1699" s="142"/>
      <c r="D1699" s="37" t="s">
        <v>76</v>
      </c>
      <c r="E1699" s="143" t="s">
        <v>2566</v>
      </c>
      <c r="F1699" s="143" t="s">
        <v>2567</v>
      </c>
      <c r="J1699" s="144">
        <f>BK1699</f>
        <v>0</v>
      </c>
      <c r="L1699" s="142"/>
      <c r="M1699" s="145"/>
      <c r="P1699" s="146">
        <f>SUM(P1700:P1701)</f>
        <v>0</v>
      </c>
      <c r="R1699" s="146">
        <f>SUM(R1700:R1701)</f>
        <v>0</v>
      </c>
      <c r="T1699" s="147">
        <f>SUM(T1700:T1701)</f>
        <v>0</v>
      </c>
      <c r="AR1699" s="37" t="s">
        <v>108</v>
      </c>
      <c r="AT1699" s="38" t="s">
        <v>76</v>
      </c>
      <c r="AU1699" s="38" t="s">
        <v>77</v>
      </c>
      <c r="AY1699" s="37" t="s">
        <v>304</v>
      </c>
      <c r="BK1699" s="39">
        <f>SUM(BK1700:BK1701)</f>
        <v>0</v>
      </c>
    </row>
    <row r="1700" spans="2:65" s="1" customFormat="1" ht="21.75" customHeight="1" x14ac:dyDescent="0.2">
      <c r="B1700" s="24"/>
      <c r="C1700" s="150" t="s">
        <v>2568</v>
      </c>
      <c r="D1700" s="150" t="s">
        <v>306</v>
      </c>
      <c r="E1700" s="151" t="s">
        <v>2569</v>
      </c>
      <c r="F1700" s="152" t="s">
        <v>2570</v>
      </c>
      <c r="G1700" s="153" t="s">
        <v>2571</v>
      </c>
      <c r="H1700" s="154">
        <v>100</v>
      </c>
      <c r="I1700" s="40"/>
      <c r="J1700" s="155">
        <f>ROUND(I1700*H1700,0)</f>
        <v>0</v>
      </c>
      <c r="K1700" s="152" t="s">
        <v>310</v>
      </c>
      <c r="L1700" s="24"/>
      <c r="M1700" s="156" t="s">
        <v>1</v>
      </c>
      <c r="N1700" s="157" t="s">
        <v>42</v>
      </c>
      <c r="P1700" s="158">
        <f>O1700*H1700</f>
        <v>0</v>
      </c>
      <c r="Q1700" s="158">
        <v>0</v>
      </c>
      <c r="R1700" s="158">
        <f>Q1700*H1700</f>
        <v>0</v>
      </c>
      <c r="S1700" s="158">
        <v>0</v>
      </c>
      <c r="T1700" s="159">
        <f>S1700*H1700</f>
        <v>0</v>
      </c>
      <c r="AR1700" s="41" t="s">
        <v>2572</v>
      </c>
      <c r="AT1700" s="41" t="s">
        <v>306</v>
      </c>
      <c r="AU1700" s="41" t="s">
        <v>8</v>
      </c>
      <c r="AY1700" s="17" t="s">
        <v>304</v>
      </c>
      <c r="BE1700" s="42">
        <f>IF(N1700="základní",J1700,0)</f>
        <v>0</v>
      </c>
      <c r="BF1700" s="42">
        <f>IF(N1700="snížená",J1700,0)</f>
        <v>0</v>
      </c>
      <c r="BG1700" s="42">
        <f>IF(N1700="zákl. přenesená",J1700,0)</f>
        <v>0</v>
      </c>
      <c r="BH1700" s="42">
        <f>IF(N1700="sníž. přenesená",J1700,0)</f>
        <v>0</v>
      </c>
      <c r="BI1700" s="42">
        <f>IF(N1700="nulová",J1700,0)</f>
        <v>0</v>
      </c>
      <c r="BJ1700" s="17" t="s">
        <v>8</v>
      </c>
      <c r="BK1700" s="42">
        <f>ROUND(I1700*H1700,0)</f>
        <v>0</v>
      </c>
      <c r="BL1700" s="17" t="s">
        <v>2572</v>
      </c>
      <c r="BM1700" s="41" t="s">
        <v>2573</v>
      </c>
    </row>
    <row r="1701" spans="2:65" s="12" customFormat="1" x14ac:dyDescent="0.2">
      <c r="B1701" s="160"/>
      <c r="D1701" s="161" t="s">
        <v>327</v>
      </c>
      <c r="E1701" s="43" t="s">
        <v>1</v>
      </c>
      <c r="F1701" s="162" t="s">
        <v>2574</v>
      </c>
      <c r="H1701" s="163">
        <v>100</v>
      </c>
      <c r="L1701" s="160"/>
      <c r="M1701" s="185"/>
      <c r="N1701" s="186"/>
      <c r="O1701" s="186"/>
      <c r="P1701" s="186"/>
      <c r="Q1701" s="186"/>
      <c r="R1701" s="186"/>
      <c r="S1701" s="186"/>
      <c r="T1701" s="187"/>
      <c r="AT1701" s="43" t="s">
        <v>327</v>
      </c>
      <c r="AU1701" s="43" t="s">
        <v>8</v>
      </c>
      <c r="AV1701" s="12" t="s">
        <v>86</v>
      </c>
      <c r="AW1701" s="12" t="s">
        <v>33</v>
      </c>
      <c r="AX1701" s="12" t="s">
        <v>8</v>
      </c>
      <c r="AY1701" s="43" t="s">
        <v>304</v>
      </c>
    </row>
    <row r="1702" spans="2:65" s="1" customFormat="1" ht="6.95" customHeight="1" x14ac:dyDescent="0.2">
      <c r="B1702" s="25"/>
      <c r="C1702" s="26"/>
      <c r="D1702" s="26"/>
      <c r="E1702" s="26"/>
      <c r="F1702" s="26"/>
      <c r="G1702" s="26"/>
      <c r="H1702" s="26"/>
      <c r="I1702" s="26"/>
      <c r="J1702" s="26"/>
      <c r="K1702" s="26"/>
      <c r="L1702" s="24"/>
    </row>
  </sheetData>
  <sheetProtection password="D62F" sheet="1" objects="1" scenarios="1"/>
  <autoFilter ref="C141:K1701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9"/>
  <sheetViews>
    <sheetView showGridLines="0" topLeftCell="A197" zoomScaleNormal="100" workbookViewId="0">
      <selection activeCell="H211" sqref="H211:I21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88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 x14ac:dyDescent="0.2">
      <c r="B4" s="20"/>
      <c r="D4" s="21" t="s">
        <v>109</v>
      </c>
      <c r="L4" s="20"/>
      <c r="M4" s="111" t="s">
        <v>11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59" t="s">
        <v>17</v>
      </c>
      <c r="L6" s="20"/>
    </row>
    <row r="7" spans="2:46" ht="16.5" customHeight="1" x14ac:dyDescent="0.2">
      <c r="B7" s="20"/>
      <c r="E7" s="241" t="str">
        <f>'Rekapitulace stavby'!K6</f>
        <v>Rek. pavilonu nosorožců 3, ZOO Dvůr Králové - 1.etapa</v>
      </c>
      <c r="F7" s="242"/>
      <c r="G7" s="242"/>
      <c r="H7" s="242"/>
      <c r="L7" s="20"/>
    </row>
    <row r="8" spans="2:46" s="1" customFormat="1" ht="12" customHeight="1" x14ac:dyDescent="0.2">
      <c r="B8" s="24"/>
      <c r="D8" s="59" t="s">
        <v>122</v>
      </c>
      <c r="L8" s="24"/>
    </row>
    <row r="9" spans="2:46" s="1" customFormat="1" ht="16.5" customHeight="1" x14ac:dyDescent="0.2">
      <c r="B9" s="24"/>
      <c r="E9" s="224" t="s">
        <v>2575</v>
      </c>
      <c r="F9" s="240"/>
      <c r="G9" s="240"/>
      <c r="H9" s="240"/>
      <c r="L9" s="24"/>
    </row>
    <row r="10" spans="2:46" s="1" customFormat="1" x14ac:dyDescent="0.2">
      <c r="B10" s="24"/>
      <c r="L10" s="24"/>
    </row>
    <row r="11" spans="2:46" s="1" customFormat="1" ht="12" customHeight="1" x14ac:dyDescent="0.2">
      <c r="B11" s="24"/>
      <c r="D11" s="59" t="s">
        <v>19</v>
      </c>
      <c r="F11" s="63" t="s">
        <v>1</v>
      </c>
      <c r="I11" s="59" t="s">
        <v>20</v>
      </c>
      <c r="J11" s="63" t="s">
        <v>1</v>
      </c>
      <c r="L11" s="24"/>
    </row>
    <row r="12" spans="2:46" s="1" customFormat="1" ht="12" customHeight="1" x14ac:dyDescent="0.2">
      <c r="B12" s="24"/>
      <c r="D12" s="59" t="s">
        <v>21</v>
      </c>
      <c r="F12" s="63" t="s">
        <v>2576</v>
      </c>
      <c r="I12" s="59" t="s">
        <v>23</v>
      </c>
      <c r="J12" s="57" t="str">
        <f>'Rekapitulace stavby'!AN8</f>
        <v>19. 3. 2024</v>
      </c>
      <c r="L12" s="24"/>
    </row>
    <row r="13" spans="2:46" s="1" customFormat="1" ht="10.9" customHeight="1" x14ac:dyDescent="0.2">
      <c r="B13" s="24"/>
      <c r="L13" s="24"/>
    </row>
    <row r="14" spans="2:46" s="1" customFormat="1" ht="12" customHeight="1" x14ac:dyDescent="0.2">
      <c r="B14" s="24"/>
      <c r="D14" s="59" t="s">
        <v>25</v>
      </c>
      <c r="I14" s="59" t="s">
        <v>26</v>
      </c>
      <c r="J14" s="63" t="str">
        <f>IF('Rekapitulace stavby'!AN10="","",'Rekapitulace stavby'!AN10)</f>
        <v/>
      </c>
      <c r="L14" s="24"/>
    </row>
    <row r="15" spans="2:46" s="1" customFormat="1" ht="18" customHeight="1" x14ac:dyDescent="0.2">
      <c r="B15" s="24"/>
      <c r="E15" s="63" t="str">
        <f>IF('Rekapitulace stavby'!E11="","",'Rekapitulace stavby'!E11)</f>
        <v>ZOO Dvůr Králové a.s., Štefánikova 1029, D.K.n.L.</v>
      </c>
      <c r="I15" s="59" t="s">
        <v>28</v>
      </c>
      <c r="J15" s="63" t="str">
        <f>IF('Rekapitulace stavby'!AN11="","",'Rekapitulace stavby'!AN11)</f>
        <v/>
      </c>
      <c r="L15" s="24"/>
    </row>
    <row r="16" spans="2:46" s="1" customFormat="1" ht="6.95" customHeight="1" x14ac:dyDescent="0.2">
      <c r="B16" s="24"/>
      <c r="L16" s="24"/>
    </row>
    <row r="17" spans="2:12" s="1" customFormat="1" ht="12" customHeight="1" x14ac:dyDescent="0.2">
      <c r="B17" s="24"/>
      <c r="D17" s="59" t="s">
        <v>29</v>
      </c>
      <c r="I17" s="59" t="s">
        <v>26</v>
      </c>
      <c r="J17" s="60" t="str">
        <f>'Rekapitulace stavby'!AN13</f>
        <v>Vyplň údaj</v>
      </c>
      <c r="L17" s="24"/>
    </row>
    <row r="18" spans="2:12" s="1" customFormat="1" ht="18" customHeight="1" x14ac:dyDescent="0.2">
      <c r="B18" s="24"/>
      <c r="E18" s="243" t="str">
        <f>'Rekapitulace stavby'!E14</f>
        <v>Vyplň údaj</v>
      </c>
      <c r="F18" s="244"/>
      <c r="G18" s="244"/>
      <c r="H18" s="244"/>
      <c r="I18" s="59" t="s">
        <v>28</v>
      </c>
      <c r="J18" s="60" t="str">
        <f>'Rekapitulace stavby'!AN14</f>
        <v>Vyplň údaj</v>
      </c>
      <c r="L18" s="24"/>
    </row>
    <row r="19" spans="2:12" s="1" customFormat="1" ht="6.95" customHeight="1" x14ac:dyDescent="0.2">
      <c r="B19" s="24"/>
      <c r="L19" s="24"/>
    </row>
    <row r="20" spans="2:12" s="1" customFormat="1" ht="12" customHeight="1" x14ac:dyDescent="0.2">
      <c r="B20" s="24"/>
      <c r="D20" s="59" t="s">
        <v>31</v>
      </c>
      <c r="I20" s="59" t="s">
        <v>26</v>
      </c>
      <c r="J20" s="63" t="str">
        <f>IF('Rekapitulace stavby'!AN16="","",'Rekapitulace stavby'!AN16)</f>
        <v/>
      </c>
      <c r="L20" s="24"/>
    </row>
    <row r="21" spans="2:12" s="1" customFormat="1" ht="18" customHeight="1" x14ac:dyDescent="0.2">
      <c r="B21" s="24"/>
      <c r="E21" s="63" t="str">
        <f>IF('Rekapitulace stavby'!E17="","",'Rekapitulace stavby'!E17)</f>
        <v>Projektis DK s.r.o., Legionářská 562, D.K.n.L.</v>
      </c>
      <c r="I21" s="59" t="s">
        <v>28</v>
      </c>
      <c r="J21" s="63" t="str">
        <f>IF('Rekapitulace stavby'!AN17="","",'Rekapitulace stavby'!AN17)</f>
        <v/>
      </c>
      <c r="L21" s="24"/>
    </row>
    <row r="22" spans="2:12" s="1" customFormat="1" ht="6.95" customHeight="1" x14ac:dyDescent="0.2">
      <c r="B22" s="24"/>
      <c r="L22" s="24"/>
    </row>
    <row r="23" spans="2:12" s="1" customFormat="1" ht="12" customHeight="1" x14ac:dyDescent="0.2">
      <c r="B23" s="24"/>
      <c r="D23" s="59" t="s">
        <v>34</v>
      </c>
      <c r="I23" s="59" t="s">
        <v>26</v>
      </c>
      <c r="J23" s="63" t="str">
        <f>IF('Rekapitulace stavby'!AN19="","",'Rekapitulace stavby'!AN19)</f>
        <v/>
      </c>
      <c r="L23" s="24"/>
    </row>
    <row r="24" spans="2:12" s="1" customFormat="1" ht="18" customHeight="1" x14ac:dyDescent="0.2">
      <c r="B24" s="24"/>
      <c r="E24" s="63" t="str">
        <f>IF('Rekapitulace stavby'!E20="","",'Rekapitulace stavby'!E20)</f>
        <v>ing. V. Švehla</v>
      </c>
      <c r="I24" s="59" t="s">
        <v>28</v>
      </c>
      <c r="J24" s="63" t="str">
        <f>IF('Rekapitulace stavby'!AN20="","",'Rekapitulace stavby'!AN20)</f>
        <v/>
      </c>
      <c r="L24" s="24"/>
    </row>
    <row r="25" spans="2:12" s="1" customFormat="1" ht="6.95" customHeight="1" x14ac:dyDescent="0.2">
      <c r="B25" s="24"/>
      <c r="L25" s="24"/>
    </row>
    <row r="26" spans="2:12" s="1" customFormat="1" ht="12" customHeight="1" x14ac:dyDescent="0.2">
      <c r="B26" s="24"/>
      <c r="D26" s="59" t="s">
        <v>36</v>
      </c>
      <c r="L26" s="24"/>
    </row>
    <row r="27" spans="2:12" s="7" customFormat="1" ht="16.5" customHeight="1" x14ac:dyDescent="0.2">
      <c r="B27" s="112"/>
      <c r="E27" s="217" t="s">
        <v>1</v>
      </c>
      <c r="F27" s="217"/>
      <c r="G27" s="217"/>
      <c r="H27" s="217"/>
      <c r="L27" s="112"/>
    </row>
    <row r="28" spans="2:12" s="1" customFormat="1" ht="6.95" customHeight="1" x14ac:dyDescent="0.2">
      <c r="B28" s="24"/>
      <c r="L28" s="24"/>
    </row>
    <row r="29" spans="2:12" s="1" customFormat="1" ht="6.95" customHeight="1" x14ac:dyDescent="0.2">
      <c r="B29" s="24"/>
      <c r="D29" s="81"/>
      <c r="E29" s="81"/>
      <c r="F29" s="81"/>
      <c r="G29" s="81"/>
      <c r="H29" s="81"/>
      <c r="I29" s="81"/>
      <c r="J29" s="81"/>
      <c r="K29" s="81"/>
      <c r="L29" s="24"/>
    </row>
    <row r="30" spans="2:12" s="1" customFormat="1" ht="25.35" customHeight="1" x14ac:dyDescent="0.2">
      <c r="B30" s="24"/>
      <c r="D30" s="113" t="s">
        <v>37</v>
      </c>
      <c r="J30" s="114">
        <f>ROUND(J127, 0)</f>
        <v>0</v>
      </c>
      <c r="L30" s="24"/>
    </row>
    <row r="31" spans="2:12" s="1" customFormat="1" ht="6.95" customHeight="1" x14ac:dyDescent="0.2">
      <c r="B31" s="24"/>
      <c r="D31" s="81"/>
      <c r="E31" s="81"/>
      <c r="F31" s="81"/>
      <c r="G31" s="81"/>
      <c r="H31" s="81"/>
      <c r="I31" s="81"/>
      <c r="J31" s="81"/>
      <c r="K31" s="81"/>
      <c r="L31" s="24"/>
    </row>
    <row r="32" spans="2:12" s="1" customFormat="1" ht="14.45" customHeight="1" x14ac:dyDescent="0.2">
      <c r="B32" s="24"/>
      <c r="F32" s="115" t="s">
        <v>39</v>
      </c>
      <c r="I32" s="115" t="s">
        <v>38</v>
      </c>
      <c r="J32" s="115" t="s">
        <v>40</v>
      </c>
      <c r="L32" s="24"/>
    </row>
    <row r="33" spans="2:12" s="1" customFormat="1" ht="14.45" customHeight="1" x14ac:dyDescent="0.2">
      <c r="B33" s="24"/>
      <c r="D33" s="116" t="s">
        <v>41</v>
      </c>
      <c r="E33" s="59" t="s">
        <v>42</v>
      </c>
      <c r="F33" s="117">
        <f>ROUND((SUM(BE127:BE288)),  0)</f>
        <v>0</v>
      </c>
      <c r="I33" s="118">
        <v>0.21</v>
      </c>
      <c r="J33" s="117">
        <f>ROUND(((SUM(BE127:BE288))*I33),  0)</f>
        <v>0</v>
      </c>
      <c r="L33" s="24"/>
    </row>
    <row r="34" spans="2:12" s="1" customFormat="1" ht="14.45" customHeight="1" x14ac:dyDescent="0.2">
      <c r="B34" s="24"/>
      <c r="E34" s="59" t="s">
        <v>43</v>
      </c>
      <c r="F34" s="117">
        <f>ROUND((SUM(BF127:BF288)),  0)</f>
        <v>0</v>
      </c>
      <c r="I34" s="118">
        <v>0.12</v>
      </c>
      <c r="J34" s="117">
        <f>ROUND(((SUM(BF127:BF288))*I34),  0)</f>
        <v>0</v>
      </c>
      <c r="L34" s="24"/>
    </row>
    <row r="35" spans="2:12" s="1" customFormat="1" ht="14.45" hidden="1" customHeight="1" x14ac:dyDescent="0.2">
      <c r="B35" s="24"/>
      <c r="E35" s="59" t="s">
        <v>44</v>
      </c>
      <c r="F35" s="117">
        <f>ROUND((SUM(BG127:BG288)),  0)</f>
        <v>0</v>
      </c>
      <c r="I35" s="118">
        <v>0.21</v>
      </c>
      <c r="J35" s="117">
        <f>0</f>
        <v>0</v>
      </c>
      <c r="L35" s="24"/>
    </row>
    <row r="36" spans="2:12" s="1" customFormat="1" ht="14.45" hidden="1" customHeight="1" x14ac:dyDescent="0.2">
      <c r="B36" s="24"/>
      <c r="E36" s="59" t="s">
        <v>45</v>
      </c>
      <c r="F36" s="117">
        <f>ROUND((SUM(BH127:BH288)),  0)</f>
        <v>0</v>
      </c>
      <c r="I36" s="118">
        <v>0.12</v>
      </c>
      <c r="J36" s="117">
        <f>0</f>
        <v>0</v>
      </c>
      <c r="L36" s="24"/>
    </row>
    <row r="37" spans="2:12" s="1" customFormat="1" ht="14.45" hidden="1" customHeight="1" x14ac:dyDescent="0.2">
      <c r="B37" s="24"/>
      <c r="E37" s="59" t="s">
        <v>46</v>
      </c>
      <c r="F37" s="117">
        <f>ROUND((SUM(BI127:BI288)),  0)</f>
        <v>0</v>
      </c>
      <c r="I37" s="118">
        <v>0</v>
      </c>
      <c r="J37" s="117">
        <f>0</f>
        <v>0</v>
      </c>
      <c r="L37" s="24"/>
    </row>
    <row r="38" spans="2:12" s="1" customFormat="1" ht="6.95" customHeight="1" x14ac:dyDescent="0.2">
      <c r="B38" s="24"/>
      <c r="L38" s="24"/>
    </row>
    <row r="39" spans="2:12" s="1" customFormat="1" ht="25.35" customHeight="1" x14ac:dyDescent="0.2">
      <c r="B39" s="24"/>
      <c r="C39" s="119"/>
      <c r="D39" s="120" t="s">
        <v>47</v>
      </c>
      <c r="E39" s="84"/>
      <c r="F39" s="84"/>
      <c r="G39" s="121" t="s">
        <v>48</v>
      </c>
      <c r="H39" s="122" t="s">
        <v>49</v>
      </c>
      <c r="I39" s="84"/>
      <c r="J39" s="123">
        <f>SUM(J30:J37)</f>
        <v>0</v>
      </c>
      <c r="K39" s="124"/>
      <c r="L39" s="24"/>
    </row>
    <row r="40" spans="2:12" s="1" customFormat="1" ht="14.45" customHeight="1" x14ac:dyDescent="0.2">
      <c r="B40" s="24"/>
      <c r="L40" s="2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24"/>
      <c r="D50" s="72" t="s">
        <v>50</v>
      </c>
      <c r="E50" s="73"/>
      <c r="F50" s="73"/>
      <c r="G50" s="72" t="s">
        <v>51</v>
      </c>
      <c r="H50" s="73"/>
      <c r="I50" s="73"/>
      <c r="J50" s="73"/>
      <c r="K50" s="73"/>
      <c r="L50" s="2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24"/>
      <c r="D61" s="74" t="s">
        <v>52</v>
      </c>
      <c r="E61" s="66"/>
      <c r="F61" s="125" t="s">
        <v>53</v>
      </c>
      <c r="G61" s="74" t="s">
        <v>52</v>
      </c>
      <c r="H61" s="66"/>
      <c r="I61" s="66"/>
      <c r="J61" s="126" t="s">
        <v>53</v>
      </c>
      <c r="K61" s="66"/>
      <c r="L61" s="2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24"/>
      <c r="D65" s="72" t="s">
        <v>54</v>
      </c>
      <c r="E65" s="73"/>
      <c r="F65" s="73"/>
      <c r="G65" s="72" t="s">
        <v>55</v>
      </c>
      <c r="H65" s="73"/>
      <c r="I65" s="73"/>
      <c r="J65" s="73"/>
      <c r="K65" s="73"/>
      <c r="L65" s="2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24"/>
      <c r="D76" s="74" t="s">
        <v>52</v>
      </c>
      <c r="E76" s="66"/>
      <c r="F76" s="125" t="s">
        <v>53</v>
      </c>
      <c r="G76" s="74" t="s">
        <v>52</v>
      </c>
      <c r="H76" s="66"/>
      <c r="I76" s="66"/>
      <c r="J76" s="126" t="s">
        <v>53</v>
      </c>
      <c r="K76" s="66"/>
      <c r="L76" s="24"/>
    </row>
    <row r="77" spans="2:12" s="1" customFormat="1" ht="14.4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4"/>
    </row>
    <row r="81" spans="2:47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4"/>
    </row>
    <row r="82" spans="2:47" s="1" customFormat="1" ht="24.95" customHeight="1" x14ac:dyDescent="0.2">
      <c r="B82" s="24"/>
      <c r="C82" s="21" t="s">
        <v>258</v>
      </c>
      <c r="L82" s="24"/>
    </row>
    <row r="83" spans="2:47" s="1" customFormat="1" ht="6.95" customHeight="1" x14ac:dyDescent="0.2">
      <c r="B83" s="24"/>
      <c r="L83" s="24"/>
    </row>
    <row r="84" spans="2:47" s="1" customFormat="1" ht="12" customHeight="1" x14ac:dyDescent="0.2">
      <c r="B84" s="24"/>
      <c r="C84" s="59" t="s">
        <v>17</v>
      </c>
      <c r="L84" s="24"/>
    </row>
    <row r="85" spans="2:47" s="1" customFormat="1" ht="16.5" customHeight="1" x14ac:dyDescent="0.2">
      <c r="B85" s="24"/>
      <c r="E85" s="241" t="str">
        <f>E7</f>
        <v>Rek. pavilonu nosorožců 3, ZOO Dvůr Králové - 1.etapa</v>
      </c>
      <c r="F85" s="242"/>
      <c r="G85" s="242"/>
      <c r="H85" s="242"/>
      <c r="L85" s="24"/>
    </row>
    <row r="86" spans="2:47" s="1" customFormat="1" ht="12" customHeight="1" x14ac:dyDescent="0.2">
      <c r="B86" s="24"/>
      <c r="C86" s="59" t="s">
        <v>122</v>
      </c>
      <c r="L86" s="24"/>
    </row>
    <row r="87" spans="2:47" s="1" customFormat="1" ht="16.5" customHeight="1" x14ac:dyDescent="0.2">
      <c r="B87" s="24"/>
      <c r="E87" s="224" t="str">
        <f>E9</f>
        <v>12 - Zdravotní technika - 1.etapa</v>
      </c>
      <c r="F87" s="240"/>
      <c r="G87" s="240"/>
      <c r="H87" s="240"/>
      <c r="L87" s="24"/>
    </row>
    <row r="88" spans="2:47" s="1" customFormat="1" ht="6.95" customHeight="1" x14ac:dyDescent="0.2">
      <c r="B88" s="24"/>
      <c r="L88" s="24"/>
    </row>
    <row r="89" spans="2:47" s="1" customFormat="1" ht="12" customHeight="1" x14ac:dyDescent="0.2">
      <c r="B89" s="24"/>
      <c r="C89" s="59" t="s">
        <v>21</v>
      </c>
      <c r="F89" s="63" t="str">
        <f>F12</f>
        <v xml:space="preserve"> </v>
      </c>
      <c r="I89" s="59" t="s">
        <v>23</v>
      </c>
      <c r="J89" s="57" t="str">
        <f>IF(J12="","",J12)</f>
        <v>19. 3. 2024</v>
      </c>
      <c r="L89" s="24"/>
    </row>
    <row r="90" spans="2:47" s="1" customFormat="1" ht="6.95" customHeight="1" x14ac:dyDescent="0.2">
      <c r="B90" s="24"/>
      <c r="L90" s="24"/>
    </row>
    <row r="91" spans="2:47" s="1" customFormat="1" ht="40.15" customHeight="1" x14ac:dyDescent="0.2">
      <c r="B91" s="24"/>
      <c r="C91" s="59" t="s">
        <v>25</v>
      </c>
      <c r="F91" s="63" t="str">
        <f>E15</f>
        <v>ZOO Dvůr Králové a.s., Štefánikova 1029, D.K.n.L.</v>
      </c>
      <c r="I91" s="59" t="s">
        <v>31</v>
      </c>
      <c r="J91" s="127" t="str">
        <f>E21</f>
        <v>Projektis DK s.r.o., Legionářská 562, D.K.n.L.</v>
      </c>
      <c r="L91" s="24"/>
    </row>
    <row r="92" spans="2:47" s="1" customFormat="1" ht="15.2" customHeight="1" x14ac:dyDescent="0.2">
      <c r="B92" s="24"/>
      <c r="C92" s="59" t="s">
        <v>29</v>
      </c>
      <c r="F92" s="63" t="str">
        <f>IF(E18="","",E18)</f>
        <v>Vyplň údaj</v>
      </c>
      <c r="I92" s="59" t="s">
        <v>34</v>
      </c>
      <c r="J92" s="127" t="str">
        <f>E24</f>
        <v>ing. V. Švehla</v>
      </c>
      <c r="L92" s="24"/>
    </row>
    <row r="93" spans="2:47" s="1" customFormat="1" ht="10.35" customHeight="1" x14ac:dyDescent="0.2">
      <c r="B93" s="24"/>
      <c r="L93" s="24"/>
    </row>
    <row r="94" spans="2:47" s="1" customFormat="1" ht="29.25" customHeight="1" x14ac:dyDescent="0.2">
      <c r="B94" s="24"/>
      <c r="C94" s="128" t="s">
        <v>259</v>
      </c>
      <c r="D94" s="119"/>
      <c r="E94" s="119"/>
      <c r="F94" s="119"/>
      <c r="G94" s="119"/>
      <c r="H94" s="119"/>
      <c r="I94" s="119"/>
      <c r="J94" s="129" t="s">
        <v>260</v>
      </c>
      <c r="K94" s="119"/>
      <c r="L94" s="24"/>
    </row>
    <row r="95" spans="2:47" s="1" customFormat="1" ht="10.35" customHeight="1" x14ac:dyDescent="0.2">
      <c r="B95" s="24"/>
      <c r="L95" s="24"/>
    </row>
    <row r="96" spans="2:47" s="1" customFormat="1" ht="22.9" customHeight="1" x14ac:dyDescent="0.2">
      <c r="B96" s="24"/>
      <c r="C96" s="130" t="s">
        <v>261</v>
      </c>
      <c r="J96" s="114">
        <f>J127</f>
        <v>0</v>
      </c>
      <c r="L96" s="24"/>
      <c r="AU96" s="17" t="s">
        <v>262</v>
      </c>
    </row>
    <row r="97" spans="2:12" s="8" customFormat="1" ht="24.95" customHeight="1" x14ac:dyDescent="0.2">
      <c r="B97" s="131"/>
      <c r="D97" s="132" t="s">
        <v>263</v>
      </c>
      <c r="E97" s="133"/>
      <c r="F97" s="133"/>
      <c r="G97" s="133"/>
      <c r="H97" s="133"/>
      <c r="I97" s="133"/>
      <c r="J97" s="134">
        <f>J128</f>
        <v>0</v>
      </c>
      <c r="L97" s="131"/>
    </row>
    <row r="98" spans="2:12" s="9" customFormat="1" ht="19.899999999999999" customHeight="1" x14ac:dyDescent="0.2">
      <c r="B98" s="135"/>
      <c r="D98" s="136" t="s">
        <v>264</v>
      </c>
      <c r="E98" s="137"/>
      <c r="F98" s="137"/>
      <c r="G98" s="137"/>
      <c r="H98" s="137"/>
      <c r="I98" s="137"/>
      <c r="J98" s="138">
        <f>J129</f>
        <v>0</v>
      </c>
      <c r="L98" s="135"/>
    </row>
    <row r="99" spans="2:12" s="9" customFormat="1" ht="19.899999999999999" customHeight="1" x14ac:dyDescent="0.2">
      <c r="B99" s="135"/>
      <c r="D99" s="136" t="s">
        <v>267</v>
      </c>
      <c r="E99" s="137"/>
      <c r="F99" s="137"/>
      <c r="G99" s="137"/>
      <c r="H99" s="137"/>
      <c r="I99" s="137"/>
      <c r="J99" s="138">
        <f>J163</f>
        <v>0</v>
      </c>
      <c r="L99" s="135"/>
    </row>
    <row r="100" spans="2:12" s="9" customFormat="1" ht="19.899999999999999" customHeight="1" x14ac:dyDescent="0.2">
      <c r="B100" s="135"/>
      <c r="D100" s="136" t="s">
        <v>2577</v>
      </c>
      <c r="E100" s="137"/>
      <c r="F100" s="137"/>
      <c r="G100" s="137"/>
      <c r="H100" s="137"/>
      <c r="I100" s="137"/>
      <c r="J100" s="138">
        <f>J173</f>
        <v>0</v>
      </c>
      <c r="L100" s="135"/>
    </row>
    <row r="101" spans="2:12" s="9" customFormat="1" ht="19.899999999999999" customHeight="1" x14ac:dyDescent="0.2">
      <c r="B101" s="135"/>
      <c r="D101" s="136" t="s">
        <v>272</v>
      </c>
      <c r="E101" s="137"/>
      <c r="F101" s="137"/>
      <c r="G101" s="137"/>
      <c r="H101" s="137"/>
      <c r="I101" s="137"/>
      <c r="J101" s="138">
        <f>J181</f>
        <v>0</v>
      </c>
      <c r="L101" s="135"/>
    </row>
    <row r="102" spans="2:12" s="8" customFormat="1" ht="24.95" customHeight="1" x14ac:dyDescent="0.2">
      <c r="B102" s="131"/>
      <c r="D102" s="132" t="s">
        <v>273</v>
      </c>
      <c r="E102" s="133"/>
      <c r="F102" s="133"/>
      <c r="G102" s="133"/>
      <c r="H102" s="133"/>
      <c r="I102" s="133"/>
      <c r="J102" s="134">
        <f>J183</f>
        <v>0</v>
      </c>
      <c r="L102" s="131"/>
    </row>
    <row r="103" spans="2:12" s="9" customFormat="1" ht="19.899999999999999" customHeight="1" x14ac:dyDescent="0.2">
      <c r="B103" s="135"/>
      <c r="D103" s="136" t="s">
        <v>2578</v>
      </c>
      <c r="E103" s="137"/>
      <c r="F103" s="137"/>
      <c r="G103" s="137"/>
      <c r="H103" s="137"/>
      <c r="I103" s="137"/>
      <c r="J103" s="138">
        <f>J184</f>
        <v>0</v>
      </c>
      <c r="L103" s="135"/>
    </row>
    <row r="104" spans="2:12" s="9" customFormat="1" ht="19.899999999999999" customHeight="1" x14ac:dyDescent="0.2">
      <c r="B104" s="135"/>
      <c r="D104" s="136" t="s">
        <v>2579</v>
      </c>
      <c r="E104" s="137"/>
      <c r="F104" s="137"/>
      <c r="G104" s="137"/>
      <c r="H104" s="137"/>
      <c r="I104" s="137"/>
      <c r="J104" s="138">
        <f>J209</f>
        <v>0</v>
      </c>
      <c r="L104" s="135"/>
    </row>
    <row r="105" spans="2:12" s="9" customFormat="1" ht="19.899999999999999" customHeight="1" x14ac:dyDescent="0.2">
      <c r="B105" s="135"/>
      <c r="D105" s="136" t="s">
        <v>276</v>
      </c>
      <c r="E105" s="137"/>
      <c r="F105" s="137"/>
      <c r="G105" s="137"/>
      <c r="H105" s="137"/>
      <c r="I105" s="137"/>
      <c r="J105" s="138">
        <f>J258</f>
        <v>0</v>
      </c>
      <c r="L105" s="135"/>
    </row>
    <row r="106" spans="2:12" s="9" customFormat="1" ht="19.899999999999999" customHeight="1" x14ac:dyDescent="0.2">
      <c r="B106" s="135"/>
      <c r="D106" s="136" t="s">
        <v>2580</v>
      </c>
      <c r="E106" s="137"/>
      <c r="F106" s="137"/>
      <c r="G106" s="137"/>
      <c r="H106" s="137"/>
      <c r="I106" s="137"/>
      <c r="J106" s="138">
        <f>J281</f>
        <v>0</v>
      </c>
      <c r="L106" s="135"/>
    </row>
    <row r="107" spans="2:12" s="8" customFormat="1" ht="24.95" customHeight="1" x14ac:dyDescent="0.2">
      <c r="B107" s="131"/>
      <c r="D107" s="132" t="s">
        <v>2581</v>
      </c>
      <c r="E107" s="133"/>
      <c r="F107" s="133"/>
      <c r="G107" s="133"/>
      <c r="H107" s="133"/>
      <c r="I107" s="133"/>
      <c r="J107" s="134">
        <f>J286</f>
        <v>0</v>
      </c>
      <c r="L107" s="131"/>
    </row>
    <row r="108" spans="2:12" s="1" customFormat="1" ht="21.75" customHeight="1" x14ac:dyDescent="0.2">
      <c r="B108" s="24"/>
      <c r="L108" s="24"/>
    </row>
    <row r="109" spans="2:12" s="1" customFormat="1" ht="6.95" customHeight="1" x14ac:dyDescent="0.2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4"/>
    </row>
    <row r="113" spans="2:63" s="1" customFormat="1" ht="6.95" customHeight="1" x14ac:dyDescent="0.2"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24"/>
    </row>
    <row r="114" spans="2:63" s="1" customFormat="1" ht="24.95" customHeight="1" x14ac:dyDescent="0.2">
      <c r="B114" s="24"/>
      <c r="C114" s="21" t="s">
        <v>289</v>
      </c>
      <c r="L114" s="24"/>
    </row>
    <row r="115" spans="2:63" s="1" customFormat="1" ht="6.95" customHeight="1" x14ac:dyDescent="0.2">
      <c r="B115" s="24"/>
      <c r="L115" s="24"/>
    </row>
    <row r="116" spans="2:63" s="1" customFormat="1" ht="12" customHeight="1" x14ac:dyDescent="0.2">
      <c r="B116" s="24"/>
      <c r="C116" s="59" t="s">
        <v>17</v>
      </c>
      <c r="L116" s="24"/>
    </row>
    <row r="117" spans="2:63" s="1" customFormat="1" ht="16.5" customHeight="1" x14ac:dyDescent="0.2">
      <c r="B117" s="24"/>
      <c r="E117" s="241" t="str">
        <f>E7</f>
        <v>Rek. pavilonu nosorožců 3, ZOO Dvůr Králové - 1.etapa</v>
      </c>
      <c r="F117" s="242"/>
      <c r="G117" s="242"/>
      <c r="H117" s="242"/>
      <c r="L117" s="24"/>
    </row>
    <row r="118" spans="2:63" s="1" customFormat="1" ht="12" customHeight="1" x14ac:dyDescent="0.2">
      <c r="B118" s="24"/>
      <c r="C118" s="59" t="s">
        <v>122</v>
      </c>
      <c r="L118" s="24"/>
    </row>
    <row r="119" spans="2:63" s="1" customFormat="1" ht="16.5" customHeight="1" x14ac:dyDescent="0.2">
      <c r="B119" s="24"/>
      <c r="E119" s="224" t="str">
        <f>E9</f>
        <v>12 - Zdravotní technika - 1.etapa</v>
      </c>
      <c r="F119" s="240"/>
      <c r="G119" s="240"/>
      <c r="H119" s="240"/>
      <c r="L119" s="24"/>
    </row>
    <row r="120" spans="2:63" s="1" customFormat="1" ht="6.95" customHeight="1" x14ac:dyDescent="0.2">
      <c r="B120" s="24"/>
      <c r="L120" s="24"/>
    </row>
    <row r="121" spans="2:63" s="1" customFormat="1" ht="12" customHeight="1" x14ac:dyDescent="0.2">
      <c r="B121" s="24"/>
      <c r="C121" s="59" t="s">
        <v>21</v>
      </c>
      <c r="F121" s="63" t="str">
        <f>F12</f>
        <v xml:space="preserve"> </v>
      </c>
      <c r="I121" s="59" t="s">
        <v>23</v>
      </c>
      <c r="J121" s="57" t="str">
        <f>IF(J12="","",J12)</f>
        <v>19. 3. 2024</v>
      </c>
      <c r="L121" s="24"/>
    </row>
    <row r="122" spans="2:63" s="1" customFormat="1" ht="6.95" customHeight="1" x14ac:dyDescent="0.2">
      <c r="B122" s="24"/>
      <c r="L122" s="24"/>
    </row>
    <row r="123" spans="2:63" s="1" customFormat="1" ht="40.15" customHeight="1" x14ac:dyDescent="0.2">
      <c r="B123" s="24"/>
      <c r="C123" s="59" t="s">
        <v>25</v>
      </c>
      <c r="F123" s="63" t="str">
        <f>E15</f>
        <v>ZOO Dvůr Králové a.s., Štefánikova 1029, D.K.n.L.</v>
      </c>
      <c r="I123" s="59" t="s">
        <v>31</v>
      </c>
      <c r="J123" s="127" t="str">
        <f>E21</f>
        <v>Projektis DK s.r.o., Legionářská 562, D.K.n.L.</v>
      </c>
      <c r="L123" s="24"/>
    </row>
    <row r="124" spans="2:63" s="1" customFormat="1" ht="15.2" customHeight="1" x14ac:dyDescent="0.2">
      <c r="B124" s="24"/>
      <c r="C124" s="59" t="s">
        <v>29</v>
      </c>
      <c r="F124" s="63" t="str">
        <f>IF(E18="","",E18)</f>
        <v>Vyplň údaj</v>
      </c>
      <c r="I124" s="59" t="s">
        <v>34</v>
      </c>
      <c r="J124" s="127" t="str">
        <f>E24</f>
        <v>ing. V. Švehla</v>
      </c>
      <c r="L124" s="24"/>
    </row>
    <row r="125" spans="2:63" s="1" customFormat="1" ht="10.35" customHeight="1" x14ac:dyDescent="0.2">
      <c r="B125" s="24"/>
      <c r="L125" s="24"/>
    </row>
    <row r="126" spans="2:63" s="10" customFormat="1" ht="29.25" customHeight="1" x14ac:dyDescent="0.2">
      <c r="B126" s="32"/>
      <c r="C126" s="33" t="s">
        <v>290</v>
      </c>
      <c r="D126" s="34" t="s">
        <v>62</v>
      </c>
      <c r="E126" s="34" t="s">
        <v>58</v>
      </c>
      <c r="F126" s="34" t="s">
        <v>59</v>
      </c>
      <c r="G126" s="34" t="s">
        <v>291</v>
      </c>
      <c r="H126" s="34" t="s">
        <v>292</v>
      </c>
      <c r="I126" s="34" t="s">
        <v>293</v>
      </c>
      <c r="J126" s="34" t="s">
        <v>260</v>
      </c>
      <c r="K126" s="35" t="s">
        <v>294</v>
      </c>
      <c r="L126" s="32"/>
      <c r="M126" s="86" t="s">
        <v>1</v>
      </c>
      <c r="N126" s="87" t="s">
        <v>41</v>
      </c>
      <c r="O126" s="87" t="s">
        <v>295</v>
      </c>
      <c r="P126" s="87" t="s">
        <v>296</v>
      </c>
      <c r="Q126" s="87" t="s">
        <v>297</v>
      </c>
      <c r="R126" s="87" t="s">
        <v>298</v>
      </c>
      <c r="S126" s="87" t="s">
        <v>299</v>
      </c>
      <c r="T126" s="88" t="s">
        <v>300</v>
      </c>
    </row>
    <row r="127" spans="2:63" s="1" customFormat="1" ht="22.9" customHeight="1" x14ac:dyDescent="0.25">
      <c r="B127" s="24"/>
      <c r="C127" s="91" t="s">
        <v>301</v>
      </c>
      <c r="J127" s="139">
        <f>BK127</f>
        <v>0</v>
      </c>
      <c r="L127" s="24"/>
      <c r="M127" s="89"/>
      <c r="N127" s="81"/>
      <c r="O127" s="81"/>
      <c r="P127" s="140">
        <f>P128+P183+P286</f>
        <v>0</v>
      </c>
      <c r="Q127" s="81"/>
      <c r="R127" s="140">
        <f>R128+R183+R286</f>
        <v>0</v>
      </c>
      <c r="S127" s="81"/>
      <c r="T127" s="141">
        <f>T128+T183+T286</f>
        <v>0</v>
      </c>
      <c r="AT127" s="17" t="s">
        <v>76</v>
      </c>
      <c r="AU127" s="17" t="s">
        <v>262</v>
      </c>
      <c r="BK127" s="36">
        <f>BK128+BK183+BK286</f>
        <v>0</v>
      </c>
    </row>
    <row r="128" spans="2:63" s="11" customFormat="1" ht="25.9" customHeight="1" x14ac:dyDescent="0.2">
      <c r="B128" s="142"/>
      <c r="D128" s="37" t="s">
        <v>76</v>
      </c>
      <c r="E128" s="143" t="s">
        <v>302</v>
      </c>
      <c r="F128" s="143" t="s">
        <v>303</v>
      </c>
      <c r="J128" s="144">
        <f>BK128</f>
        <v>0</v>
      </c>
      <c r="L128" s="142"/>
      <c r="M128" s="145"/>
      <c r="P128" s="146">
        <f>P129+P163+P173+P181</f>
        <v>0</v>
      </c>
      <c r="R128" s="146">
        <f>R129+R163+R173+R181</f>
        <v>0</v>
      </c>
      <c r="T128" s="147">
        <f>T129+T163+T173+T181</f>
        <v>0</v>
      </c>
      <c r="AR128" s="37" t="s">
        <v>8</v>
      </c>
      <c r="AT128" s="38" t="s">
        <v>76</v>
      </c>
      <c r="AU128" s="38" t="s">
        <v>77</v>
      </c>
      <c r="AY128" s="37" t="s">
        <v>304</v>
      </c>
      <c r="BK128" s="39">
        <f>BK129+BK163+BK173+BK181</f>
        <v>0</v>
      </c>
    </row>
    <row r="129" spans="2:65" s="11" customFormat="1" ht="22.9" customHeight="1" x14ac:dyDescent="0.2">
      <c r="B129" s="142"/>
      <c r="D129" s="37" t="s">
        <v>76</v>
      </c>
      <c r="E129" s="148" t="s">
        <v>8</v>
      </c>
      <c r="F129" s="148" t="s">
        <v>305</v>
      </c>
      <c r="J129" s="149">
        <f>BK129</f>
        <v>0</v>
      </c>
      <c r="L129" s="142"/>
      <c r="M129" s="145"/>
      <c r="P129" s="146">
        <f>SUM(P130:P162)</f>
        <v>0</v>
      </c>
      <c r="R129" s="146">
        <f>SUM(R130:R162)</f>
        <v>0</v>
      </c>
      <c r="T129" s="147">
        <f>SUM(T130:T162)</f>
        <v>0</v>
      </c>
      <c r="AR129" s="37" t="s">
        <v>8</v>
      </c>
      <c r="AT129" s="38" t="s">
        <v>76</v>
      </c>
      <c r="AU129" s="38" t="s">
        <v>8</v>
      </c>
      <c r="AY129" s="37" t="s">
        <v>304</v>
      </c>
      <c r="BK129" s="39">
        <f>SUM(BK130:BK162)</f>
        <v>0</v>
      </c>
    </row>
    <row r="130" spans="2:65" s="1" customFormat="1" ht="33" customHeight="1" x14ac:dyDescent="0.2">
      <c r="B130" s="24"/>
      <c r="C130" s="150" t="s">
        <v>8</v>
      </c>
      <c r="D130" s="150" t="s">
        <v>306</v>
      </c>
      <c r="E130" s="151" t="s">
        <v>2582</v>
      </c>
      <c r="F130" s="152" t="s">
        <v>2583</v>
      </c>
      <c r="G130" s="153" t="s">
        <v>352</v>
      </c>
      <c r="H130" s="154">
        <v>70.915999999999997</v>
      </c>
      <c r="I130" s="40"/>
      <c r="J130" s="155">
        <f>ROUND(I130*H130,0)</f>
        <v>0</v>
      </c>
      <c r="K130" s="152" t="s">
        <v>1</v>
      </c>
      <c r="L130" s="24"/>
      <c r="M130" s="156" t="s">
        <v>1</v>
      </c>
      <c r="N130" s="157" t="s">
        <v>42</v>
      </c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41" t="s">
        <v>108</v>
      </c>
      <c r="AT130" s="41" t="s">
        <v>306</v>
      </c>
      <c r="AU130" s="41" t="s">
        <v>86</v>
      </c>
      <c r="AY130" s="17" t="s">
        <v>304</v>
      </c>
      <c r="BE130" s="42">
        <f>IF(N130="základní",J130,0)</f>
        <v>0</v>
      </c>
      <c r="BF130" s="42">
        <f>IF(N130="snížená",J130,0)</f>
        <v>0</v>
      </c>
      <c r="BG130" s="42">
        <f>IF(N130="zákl. přenesená",J130,0)</f>
        <v>0</v>
      </c>
      <c r="BH130" s="42">
        <f>IF(N130="sníž. přenesená",J130,0)</f>
        <v>0</v>
      </c>
      <c r="BI130" s="42">
        <f>IF(N130="nulová",J130,0)</f>
        <v>0</v>
      </c>
      <c r="BJ130" s="17" t="s">
        <v>8</v>
      </c>
      <c r="BK130" s="42">
        <f>ROUND(I130*H130,0)</f>
        <v>0</v>
      </c>
      <c r="BL130" s="17" t="s">
        <v>108</v>
      </c>
      <c r="BM130" s="41" t="s">
        <v>86</v>
      </c>
    </row>
    <row r="131" spans="2:65" s="12" customFormat="1" x14ac:dyDescent="0.2">
      <c r="B131" s="160"/>
      <c r="D131" s="161" t="s">
        <v>327</v>
      </c>
      <c r="E131" s="43" t="s">
        <v>1</v>
      </c>
      <c r="F131" s="162" t="s">
        <v>2584</v>
      </c>
      <c r="H131" s="163">
        <v>21.6</v>
      </c>
      <c r="L131" s="160"/>
      <c r="M131" s="164"/>
      <c r="T131" s="165"/>
      <c r="AT131" s="43" t="s">
        <v>327</v>
      </c>
      <c r="AU131" s="43" t="s">
        <v>86</v>
      </c>
      <c r="AV131" s="12" t="s">
        <v>86</v>
      </c>
      <c r="AW131" s="12" t="s">
        <v>33</v>
      </c>
      <c r="AX131" s="12" t="s">
        <v>77</v>
      </c>
      <c r="AY131" s="43" t="s">
        <v>304</v>
      </c>
    </row>
    <row r="132" spans="2:65" s="12" customFormat="1" x14ac:dyDescent="0.2">
      <c r="B132" s="160"/>
      <c r="D132" s="161" t="s">
        <v>327</v>
      </c>
      <c r="E132" s="43" t="s">
        <v>1</v>
      </c>
      <c r="F132" s="162" t="s">
        <v>2585</v>
      </c>
      <c r="H132" s="163">
        <v>17.315999999999999</v>
      </c>
      <c r="L132" s="160"/>
      <c r="M132" s="164"/>
      <c r="T132" s="165"/>
      <c r="AT132" s="43" t="s">
        <v>327</v>
      </c>
      <c r="AU132" s="43" t="s">
        <v>86</v>
      </c>
      <c r="AV132" s="12" t="s">
        <v>86</v>
      </c>
      <c r="AW132" s="12" t="s">
        <v>33</v>
      </c>
      <c r="AX132" s="12" t="s">
        <v>77</v>
      </c>
      <c r="AY132" s="43" t="s">
        <v>304</v>
      </c>
    </row>
    <row r="133" spans="2:65" s="12" customFormat="1" x14ac:dyDescent="0.2">
      <c r="B133" s="160"/>
      <c r="D133" s="161" t="s">
        <v>327</v>
      </c>
      <c r="E133" s="43" t="s">
        <v>1</v>
      </c>
      <c r="F133" s="162" t="s">
        <v>2586</v>
      </c>
      <c r="H133" s="163">
        <v>30.6</v>
      </c>
      <c r="L133" s="160"/>
      <c r="M133" s="164"/>
      <c r="T133" s="165"/>
      <c r="AT133" s="43" t="s">
        <v>327</v>
      </c>
      <c r="AU133" s="43" t="s">
        <v>86</v>
      </c>
      <c r="AV133" s="12" t="s">
        <v>86</v>
      </c>
      <c r="AW133" s="12" t="s">
        <v>33</v>
      </c>
      <c r="AX133" s="12" t="s">
        <v>77</v>
      </c>
      <c r="AY133" s="43" t="s">
        <v>304</v>
      </c>
    </row>
    <row r="134" spans="2:65" s="12" customFormat="1" x14ac:dyDescent="0.2">
      <c r="B134" s="160"/>
      <c r="D134" s="161" t="s">
        <v>327</v>
      </c>
      <c r="E134" s="43" t="s">
        <v>1</v>
      </c>
      <c r="F134" s="162" t="s">
        <v>2587</v>
      </c>
      <c r="H134" s="163">
        <v>1.4</v>
      </c>
      <c r="L134" s="160"/>
      <c r="M134" s="164"/>
      <c r="T134" s="165"/>
      <c r="AT134" s="43" t="s">
        <v>327</v>
      </c>
      <c r="AU134" s="43" t="s">
        <v>86</v>
      </c>
      <c r="AV134" s="12" t="s">
        <v>86</v>
      </c>
      <c r="AW134" s="12" t="s">
        <v>33</v>
      </c>
      <c r="AX134" s="12" t="s">
        <v>77</v>
      </c>
      <c r="AY134" s="43" t="s">
        <v>304</v>
      </c>
    </row>
    <row r="135" spans="2:65" s="14" customFormat="1" x14ac:dyDescent="0.2">
      <c r="B135" s="171"/>
      <c r="D135" s="161" t="s">
        <v>327</v>
      </c>
      <c r="E135" s="45" t="s">
        <v>1</v>
      </c>
      <c r="F135" s="172" t="s">
        <v>380</v>
      </c>
      <c r="H135" s="173">
        <v>70.915999999999997</v>
      </c>
      <c r="L135" s="171"/>
      <c r="M135" s="174"/>
      <c r="T135" s="175"/>
      <c r="AT135" s="45" t="s">
        <v>327</v>
      </c>
      <c r="AU135" s="45" t="s">
        <v>86</v>
      </c>
      <c r="AV135" s="14" t="s">
        <v>108</v>
      </c>
      <c r="AW135" s="14" t="s">
        <v>33</v>
      </c>
      <c r="AX135" s="14" t="s">
        <v>8</v>
      </c>
      <c r="AY135" s="45" t="s">
        <v>304</v>
      </c>
    </row>
    <row r="136" spans="2:65" s="1" customFormat="1" ht="33" customHeight="1" x14ac:dyDescent="0.2">
      <c r="B136" s="24"/>
      <c r="C136" s="150" t="s">
        <v>86</v>
      </c>
      <c r="D136" s="150" t="s">
        <v>306</v>
      </c>
      <c r="E136" s="151" t="s">
        <v>2588</v>
      </c>
      <c r="F136" s="152" t="s">
        <v>2589</v>
      </c>
      <c r="G136" s="153" t="s">
        <v>352</v>
      </c>
      <c r="H136" s="154">
        <v>14.702</v>
      </c>
      <c r="I136" s="40"/>
      <c r="J136" s="155">
        <f>ROUND(I136*H136,0)</f>
        <v>0</v>
      </c>
      <c r="K136" s="152" t="s">
        <v>1</v>
      </c>
      <c r="L136" s="24"/>
      <c r="M136" s="156" t="s">
        <v>1</v>
      </c>
      <c r="N136" s="157" t="s">
        <v>42</v>
      </c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AR136" s="41" t="s">
        <v>108</v>
      </c>
      <c r="AT136" s="41" t="s">
        <v>306</v>
      </c>
      <c r="AU136" s="41" t="s">
        <v>86</v>
      </c>
      <c r="AY136" s="17" t="s">
        <v>304</v>
      </c>
      <c r="BE136" s="42">
        <f>IF(N136="základní",J136,0)</f>
        <v>0</v>
      </c>
      <c r="BF136" s="42">
        <f>IF(N136="snížená",J136,0)</f>
        <v>0</v>
      </c>
      <c r="BG136" s="42">
        <f>IF(N136="zákl. přenesená",J136,0)</f>
        <v>0</v>
      </c>
      <c r="BH136" s="42">
        <f>IF(N136="sníž. přenesená",J136,0)</f>
        <v>0</v>
      </c>
      <c r="BI136" s="42">
        <f>IF(N136="nulová",J136,0)</f>
        <v>0</v>
      </c>
      <c r="BJ136" s="17" t="s">
        <v>8</v>
      </c>
      <c r="BK136" s="42">
        <f>ROUND(I136*H136,0)</f>
        <v>0</v>
      </c>
      <c r="BL136" s="17" t="s">
        <v>108</v>
      </c>
      <c r="BM136" s="41" t="s">
        <v>108</v>
      </c>
    </row>
    <row r="137" spans="2:65" s="12" customFormat="1" x14ac:dyDescent="0.2">
      <c r="B137" s="160"/>
      <c r="D137" s="161" t="s">
        <v>327</v>
      </c>
      <c r="E137" s="43" t="s">
        <v>1</v>
      </c>
      <c r="F137" s="162" t="s">
        <v>2590</v>
      </c>
      <c r="H137" s="163">
        <v>5.7329999999999997</v>
      </c>
      <c r="L137" s="160"/>
      <c r="M137" s="164"/>
      <c r="T137" s="165"/>
      <c r="AT137" s="43" t="s">
        <v>327</v>
      </c>
      <c r="AU137" s="43" t="s">
        <v>86</v>
      </c>
      <c r="AV137" s="12" t="s">
        <v>86</v>
      </c>
      <c r="AW137" s="12" t="s">
        <v>33</v>
      </c>
      <c r="AX137" s="12" t="s">
        <v>77</v>
      </c>
      <c r="AY137" s="43" t="s">
        <v>304</v>
      </c>
    </row>
    <row r="138" spans="2:65" s="12" customFormat="1" x14ac:dyDescent="0.2">
      <c r="B138" s="160"/>
      <c r="D138" s="161" t="s">
        <v>327</v>
      </c>
      <c r="E138" s="43" t="s">
        <v>1</v>
      </c>
      <c r="F138" s="162" t="s">
        <v>2591</v>
      </c>
      <c r="H138" s="163">
        <v>4.806</v>
      </c>
      <c r="L138" s="160"/>
      <c r="M138" s="164"/>
      <c r="T138" s="165"/>
      <c r="AT138" s="43" t="s">
        <v>327</v>
      </c>
      <c r="AU138" s="43" t="s">
        <v>86</v>
      </c>
      <c r="AV138" s="12" t="s">
        <v>86</v>
      </c>
      <c r="AW138" s="12" t="s">
        <v>33</v>
      </c>
      <c r="AX138" s="12" t="s">
        <v>77</v>
      </c>
      <c r="AY138" s="43" t="s">
        <v>304</v>
      </c>
    </row>
    <row r="139" spans="2:65" s="12" customFormat="1" x14ac:dyDescent="0.2">
      <c r="B139" s="160"/>
      <c r="D139" s="161" t="s">
        <v>327</v>
      </c>
      <c r="E139" s="43" t="s">
        <v>1</v>
      </c>
      <c r="F139" s="162" t="s">
        <v>2592</v>
      </c>
      <c r="H139" s="163">
        <v>4.1630000000000003</v>
      </c>
      <c r="L139" s="160"/>
      <c r="M139" s="164"/>
      <c r="T139" s="165"/>
      <c r="AT139" s="43" t="s">
        <v>327</v>
      </c>
      <c r="AU139" s="43" t="s">
        <v>86</v>
      </c>
      <c r="AV139" s="12" t="s">
        <v>86</v>
      </c>
      <c r="AW139" s="12" t="s">
        <v>33</v>
      </c>
      <c r="AX139" s="12" t="s">
        <v>77</v>
      </c>
      <c r="AY139" s="43" t="s">
        <v>304</v>
      </c>
    </row>
    <row r="140" spans="2:65" s="14" customFormat="1" x14ac:dyDescent="0.2">
      <c r="B140" s="171"/>
      <c r="D140" s="161" t="s">
        <v>327</v>
      </c>
      <c r="E140" s="45" t="s">
        <v>1</v>
      </c>
      <c r="F140" s="172" t="s">
        <v>380</v>
      </c>
      <c r="H140" s="173">
        <v>14.702</v>
      </c>
      <c r="L140" s="171"/>
      <c r="M140" s="174"/>
      <c r="T140" s="175"/>
      <c r="AT140" s="45" t="s">
        <v>327</v>
      </c>
      <c r="AU140" s="45" t="s">
        <v>86</v>
      </c>
      <c r="AV140" s="14" t="s">
        <v>108</v>
      </c>
      <c r="AW140" s="14" t="s">
        <v>33</v>
      </c>
      <c r="AX140" s="14" t="s">
        <v>8</v>
      </c>
      <c r="AY140" s="45" t="s">
        <v>304</v>
      </c>
    </row>
    <row r="141" spans="2:65" s="1" customFormat="1" ht="21.75" customHeight="1" x14ac:dyDescent="0.2">
      <c r="B141" s="24"/>
      <c r="C141" s="150" t="s">
        <v>315</v>
      </c>
      <c r="D141" s="150" t="s">
        <v>306</v>
      </c>
      <c r="E141" s="151" t="s">
        <v>2593</v>
      </c>
      <c r="F141" s="152" t="s">
        <v>2594</v>
      </c>
      <c r="G141" s="153" t="s">
        <v>325</v>
      </c>
      <c r="H141" s="154">
        <v>32.74</v>
      </c>
      <c r="I141" s="40"/>
      <c r="J141" s="155">
        <f>ROUND(I141*H141,0)</f>
        <v>0</v>
      </c>
      <c r="K141" s="152" t="s">
        <v>1</v>
      </c>
      <c r="L141" s="24"/>
      <c r="M141" s="156" t="s">
        <v>1</v>
      </c>
      <c r="N141" s="157" t="s">
        <v>42</v>
      </c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AR141" s="41" t="s">
        <v>108</v>
      </c>
      <c r="AT141" s="41" t="s">
        <v>306</v>
      </c>
      <c r="AU141" s="41" t="s">
        <v>86</v>
      </c>
      <c r="AY141" s="17" t="s">
        <v>304</v>
      </c>
      <c r="BE141" s="42">
        <f>IF(N141="základní",J141,0)</f>
        <v>0</v>
      </c>
      <c r="BF141" s="42">
        <f>IF(N141="snížená",J141,0)</f>
        <v>0</v>
      </c>
      <c r="BG141" s="42">
        <f>IF(N141="zákl. přenesená",J141,0)</f>
        <v>0</v>
      </c>
      <c r="BH141" s="42">
        <f>IF(N141="sníž. přenesená",J141,0)</f>
        <v>0</v>
      </c>
      <c r="BI141" s="42">
        <f>IF(N141="nulová",J141,0)</f>
        <v>0</v>
      </c>
      <c r="BJ141" s="17" t="s">
        <v>8</v>
      </c>
      <c r="BK141" s="42">
        <f>ROUND(I141*H141,0)</f>
        <v>0</v>
      </c>
      <c r="BL141" s="17" t="s">
        <v>108</v>
      </c>
      <c r="BM141" s="41" t="s">
        <v>329</v>
      </c>
    </row>
    <row r="142" spans="2:65" s="12" customFormat="1" x14ac:dyDescent="0.2">
      <c r="B142" s="160"/>
      <c r="D142" s="161" t="s">
        <v>327</v>
      </c>
      <c r="E142" s="43" t="s">
        <v>1</v>
      </c>
      <c r="F142" s="162" t="s">
        <v>2595</v>
      </c>
      <c r="H142" s="163">
        <v>12.74</v>
      </c>
      <c r="L142" s="160"/>
      <c r="M142" s="164"/>
      <c r="T142" s="165"/>
      <c r="AT142" s="43" t="s">
        <v>327</v>
      </c>
      <c r="AU142" s="43" t="s">
        <v>86</v>
      </c>
      <c r="AV142" s="12" t="s">
        <v>86</v>
      </c>
      <c r="AW142" s="12" t="s">
        <v>33</v>
      </c>
      <c r="AX142" s="12" t="s">
        <v>77</v>
      </c>
      <c r="AY142" s="43" t="s">
        <v>304</v>
      </c>
    </row>
    <row r="143" spans="2:65" s="12" customFormat="1" x14ac:dyDescent="0.2">
      <c r="B143" s="160"/>
      <c r="D143" s="161" t="s">
        <v>327</v>
      </c>
      <c r="E143" s="43" t="s">
        <v>1</v>
      </c>
      <c r="F143" s="162" t="s">
        <v>2596</v>
      </c>
      <c r="H143" s="163">
        <v>8.9</v>
      </c>
      <c r="L143" s="160"/>
      <c r="M143" s="164"/>
      <c r="T143" s="165"/>
      <c r="AT143" s="43" t="s">
        <v>327</v>
      </c>
      <c r="AU143" s="43" t="s">
        <v>86</v>
      </c>
      <c r="AV143" s="12" t="s">
        <v>86</v>
      </c>
      <c r="AW143" s="12" t="s">
        <v>33</v>
      </c>
      <c r="AX143" s="12" t="s">
        <v>77</v>
      </c>
      <c r="AY143" s="43" t="s">
        <v>304</v>
      </c>
    </row>
    <row r="144" spans="2:65" s="12" customFormat="1" x14ac:dyDescent="0.2">
      <c r="B144" s="160"/>
      <c r="D144" s="161" t="s">
        <v>327</v>
      </c>
      <c r="E144" s="43" t="s">
        <v>1</v>
      </c>
      <c r="F144" s="162" t="s">
        <v>2597</v>
      </c>
      <c r="H144" s="163">
        <v>11.1</v>
      </c>
      <c r="L144" s="160"/>
      <c r="M144" s="164"/>
      <c r="T144" s="165"/>
      <c r="AT144" s="43" t="s">
        <v>327</v>
      </c>
      <c r="AU144" s="43" t="s">
        <v>86</v>
      </c>
      <c r="AV144" s="12" t="s">
        <v>86</v>
      </c>
      <c r="AW144" s="12" t="s">
        <v>33</v>
      </c>
      <c r="AX144" s="12" t="s">
        <v>77</v>
      </c>
      <c r="AY144" s="43" t="s">
        <v>304</v>
      </c>
    </row>
    <row r="145" spans="2:65" s="14" customFormat="1" x14ac:dyDescent="0.2">
      <c r="B145" s="171"/>
      <c r="D145" s="161" t="s">
        <v>327</v>
      </c>
      <c r="E145" s="45" t="s">
        <v>1</v>
      </c>
      <c r="F145" s="172" t="s">
        <v>380</v>
      </c>
      <c r="H145" s="173">
        <v>32.74</v>
      </c>
      <c r="L145" s="171"/>
      <c r="M145" s="174"/>
      <c r="T145" s="175"/>
      <c r="AT145" s="45" t="s">
        <v>327</v>
      </c>
      <c r="AU145" s="45" t="s">
        <v>86</v>
      </c>
      <c r="AV145" s="14" t="s">
        <v>108</v>
      </c>
      <c r="AW145" s="14" t="s">
        <v>33</v>
      </c>
      <c r="AX145" s="14" t="s">
        <v>8</v>
      </c>
      <c r="AY145" s="45" t="s">
        <v>304</v>
      </c>
    </row>
    <row r="146" spans="2:65" s="1" customFormat="1" ht="24.2" customHeight="1" x14ac:dyDescent="0.2">
      <c r="B146" s="24"/>
      <c r="C146" s="150" t="s">
        <v>108</v>
      </c>
      <c r="D146" s="150" t="s">
        <v>306</v>
      </c>
      <c r="E146" s="151" t="s">
        <v>2598</v>
      </c>
      <c r="F146" s="152" t="s">
        <v>2599</v>
      </c>
      <c r="G146" s="153" t="s">
        <v>325</v>
      </c>
      <c r="H146" s="154">
        <v>32.74</v>
      </c>
      <c r="I146" s="40"/>
      <c r="J146" s="155">
        <f>ROUND(I146*H146,0)</f>
        <v>0</v>
      </c>
      <c r="K146" s="152" t="s">
        <v>1</v>
      </c>
      <c r="L146" s="24"/>
      <c r="M146" s="156" t="s">
        <v>1</v>
      </c>
      <c r="N146" s="157" t="s">
        <v>42</v>
      </c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AR146" s="41" t="s">
        <v>108</v>
      </c>
      <c r="AT146" s="41" t="s">
        <v>306</v>
      </c>
      <c r="AU146" s="41" t="s">
        <v>86</v>
      </c>
      <c r="AY146" s="17" t="s">
        <v>304</v>
      </c>
      <c r="BE146" s="42">
        <f>IF(N146="základní",J146,0)</f>
        <v>0</v>
      </c>
      <c r="BF146" s="42">
        <f>IF(N146="snížená",J146,0)</f>
        <v>0</v>
      </c>
      <c r="BG146" s="42">
        <f>IF(N146="zákl. přenesená",J146,0)</f>
        <v>0</v>
      </c>
      <c r="BH146" s="42">
        <f>IF(N146="sníž. přenesená",J146,0)</f>
        <v>0</v>
      </c>
      <c r="BI146" s="42">
        <f>IF(N146="nulová",J146,0)</f>
        <v>0</v>
      </c>
      <c r="BJ146" s="17" t="s">
        <v>8</v>
      </c>
      <c r="BK146" s="42">
        <f>ROUND(I146*H146,0)</f>
        <v>0</v>
      </c>
      <c r="BL146" s="17" t="s">
        <v>108</v>
      </c>
      <c r="BM146" s="41" t="s">
        <v>339</v>
      </c>
    </row>
    <row r="147" spans="2:65" s="12" customFormat="1" x14ac:dyDescent="0.2">
      <c r="B147" s="160"/>
      <c r="D147" s="161" t="s">
        <v>327</v>
      </c>
      <c r="E147" s="43" t="s">
        <v>1</v>
      </c>
      <c r="F147" s="162" t="s">
        <v>2595</v>
      </c>
      <c r="H147" s="163">
        <v>12.74</v>
      </c>
      <c r="L147" s="160"/>
      <c r="M147" s="164"/>
      <c r="T147" s="165"/>
      <c r="AT147" s="43" t="s">
        <v>327</v>
      </c>
      <c r="AU147" s="43" t="s">
        <v>86</v>
      </c>
      <c r="AV147" s="12" t="s">
        <v>86</v>
      </c>
      <c r="AW147" s="12" t="s">
        <v>33</v>
      </c>
      <c r="AX147" s="12" t="s">
        <v>77</v>
      </c>
      <c r="AY147" s="43" t="s">
        <v>304</v>
      </c>
    </row>
    <row r="148" spans="2:65" s="12" customFormat="1" x14ac:dyDescent="0.2">
      <c r="B148" s="160"/>
      <c r="D148" s="161" t="s">
        <v>327</v>
      </c>
      <c r="E148" s="43" t="s">
        <v>1</v>
      </c>
      <c r="F148" s="162" t="s">
        <v>2596</v>
      </c>
      <c r="H148" s="163">
        <v>8.9</v>
      </c>
      <c r="L148" s="160"/>
      <c r="M148" s="164"/>
      <c r="T148" s="165"/>
      <c r="AT148" s="43" t="s">
        <v>327</v>
      </c>
      <c r="AU148" s="43" t="s">
        <v>86</v>
      </c>
      <c r="AV148" s="12" t="s">
        <v>86</v>
      </c>
      <c r="AW148" s="12" t="s">
        <v>33</v>
      </c>
      <c r="AX148" s="12" t="s">
        <v>77</v>
      </c>
      <c r="AY148" s="43" t="s">
        <v>304</v>
      </c>
    </row>
    <row r="149" spans="2:65" s="12" customFormat="1" x14ac:dyDescent="0.2">
      <c r="B149" s="160"/>
      <c r="D149" s="161" t="s">
        <v>327</v>
      </c>
      <c r="E149" s="43" t="s">
        <v>1</v>
      </c>
      <c r="F149" s="162" t="s">
        <v>2597</v>
      </c>
      <c r="H149" s="163">
        <v>11.1</v>
      </c>
      <c r="L149" s="160"/>
      <c r="M149" s="164"/>
      <c r="T149" s="165"/>
      <c r="AT149" s="43" t="s">
        <v>327</v>
      </c>
      <c r="AU149" s="43" t="s">
        <v>86</v>
      </c>
      <c r="AV149" s="12" t="s">
        <v>86</v>
      </c>
      <c r="AW149" s="12" t="s">
        <v>33</v>
      </c>
      <c r="AX149" s="12" t="s">
        <v>77</v>
      </c>
      <c r="AY149" s="43" t="s">
        <v>304</v>
      </c>
    </row>
    <row r="150" spans="2:65" s="14" customFormat="1" x14ac:dyDescent="0.2">
      <c r="B150" s="171"/>
      <c r="D150" s="161" t="s">
        <v>327</v>
      </c>
      <c r="E150" s="45" t="s">
        <v>1</v>
      </c>
      <c r="F150" s="172" t="s">
        <v>380</v>
      </c>
      <c r="H150" s="173">
        <v>32.74</v>
      </c>
      <c r="L150" s="171"/>
      <c r="M150" s="174"/>
      <c r="T150" s="175"/>
      <c r="AT150" s="45" t="s">
        <v>327</v>
      </c>
      <c r="AU150" s="45" t="s">
        <v>86</v>
      </c>
      <c r="AV150" s="14" t="s">
        <v>108</v>
      </c>
      <c r="AW150" s="14" t="s">
        <v>33</v>
      </c>
      <c r="AX150" s="14" t="s">
        <v>8</v>
      </c>
      <c r="AY150" s="45" t="s">
        <v>304</v>
      </c>
    </row>
    <row r="151" spans="2:65" s="1" customFormat="1" ht="37.9" customHeight="1" x14ac:dyDescent="0.2">
      <c r="B151" s="24"/>
      <c r="C151" s="150" t="s">
        <v>322</v>
      </c>
      <c r="D151" s="150" t="s">
        <v>306</v>
      </c>
      <c r="E151" s="151" t="s">
        <v>407</v>
      </c>
      <c r="F151" s="152" t="s">
        <v>408</v>
      </c>
      <c r="G151" s="153" t="s">
        <v>352</v>
      </c>
      <c r="H151" s="154">
        <v>38.64</v>
      </c>
      <c r="I151" s="40"/>
      <c r="J151" s="155">
        <f>ROUND(I151*H151,0)</f>
        <v>0</v>
      </c>
      <c r="K151" s="152" t="s">
        <v>1</v>
      </c>
      <c r="L151" s="24"/>
      <c r="M151" s="156" t="s">
        <v>1</v>
      </c>
      <c r="N151" s="157" t="s">
        <v>42</v>
      </c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AR151" s="41" t="s">
        <v>108</v>
      </c>
      <c r="AT151" s="41" t="s">
        <v>306</v>
      </c>
      <c r="AU151" s="41" t="s">
        <v>86</v>
      </c>
      <c r="AY151" s="17" t="s">
        <v>304</v>
      </c>
      <c r="BE151" s="42">
        <f>IF(N151="základní",J151,0)</f>
        <v>0</v>
      </c>
      <c r="BF151" s="42">
        <f>IF(N151="snížená",J151,0)</f>
        <v>0</v>
      </c>
      <c r="BG151" s="42">
        <f>IF(N151="zákl. přenesená",J151,0)</f>
        <v>0</v>
      </c>
      <c r="BH151" s="42">
        <f>IF(N151="sníž. přenesená",J151,0)</f>
        <v>0</v>
      </c>
      <c r="BI151" s="42">
        <f>IF(N151="nulová",J151,0)</f>
        <v>0</v>
      </c>
      <c r="BJ151" s="17" t="s">
        <v>8</v>
      </c>
      <c r="BK151" s="42">
        <f>ROUND(I151*H151,0)</f>
        <v>0</v>
      </c>
      <c r="BL151" s="17" t="s">
        <v>108</v>
      </c>
      <c r="BM151" s="41" t="s">
        <v>349</v>
      </c>
    </row>
    <row r="152" spans="2:65" s="1" customFormat="1" ht="44.25" customHeight="1" x14ac:dyDescent="0.2">
      <c r="B152" s="24"/>
      <c r="C152" s="150" t="s">
        <v>329</v>
      </c>
      <c r="D152" s="150" t="s">
        <v>306</v>
      </c>
      <c r="E152" s="151" t="s">
        <v>410</v>
      </c>
      <c r="F152" s="152" t="s">
        <v>2600</v>
      </c>
      <c r="G152" s="153" t="s">
        <v>352</v>
      </c>
      <c r="H152" s="154">
        <v>772.8</v>
      </c>
      <c r="I152" s="40"/>
      <c r="J152" s="155">
        <f>ROUND(I152*H152,0)</f>
        <v>0</v>
      </c>
      <c r="K152" s="152" t="s">
        <v>1</v>
      </c>
      <c r="L152" s="24"/>
      <c r="M152" s="156" t="s">
        <v>1</v>
      </c>
      <c r="N152" s="157" t="s">
        <v>42</v>
      </c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AR152" s="41" t="s">
        <v>108</v>
      </c>
      <c r="AT152" s="41" t="s">
        <v>306</v>
      </c>
      <c r="AU152" s="41" t="s">
        <v>86</v>
      </c>
      <c r="AY152" s="17" t="s">
        <v>304</v>
      </c>
      <c r="BE152" s="42">
        <f>IF(N152="základní",J152,0)</f>
        <v>0</v>
      </c>
      <c r="BF152" s="42">
        <f>IF(N152="snížená",J152,0)</f>
        <v>0</v>
      </c>
      <c r="BG152" s="42">
        <f>IF(N152="zákl. přenesená",J152,0)</f>
        <v>0</v>
      </c>
      <c r="BH152" s="42">
        <f>IF(N152="sníž. přenesená",J152,0)</f>
        <v>0</v>
      </c>
      <c r="BI152" s="42">
        <f>IF(N152="nulová",J152,0)</f>
        <v>0</v>
      </c>
      <c r="BJ152" s="17" t="s">
        <v>8</v>
      </c>
      <c r="BK152" s="42">
        <f>ROUND(I152*H152,0)</f>
        <v>0</v>
      </c>
      <c r="BL152" s="17" t="s">
        <v>108</v>
      </c>
      <c r="BM152" s="41" t="s">
        <v>9</v>
      </c>
    </row>
    <row r="153" spans="2:65" s="12" customFormat="1" x14ac:dyDescent="0.2">
      <c r="B153" s="160"/>
      <c r="D153" s="161" t="s">
        <v>327</v>
      </c>
      <c r="E153" s="43" t="s">
        <v>1</v>
      </c>
      <c r="F153" s="162" t="s">
        <v>2601</v>
      </c>
      <c r="H153" s="163">
        <v>772.8</v>
      </c>
      <c r="L153" s="160"/>
      <c r="M153" s="164"/>
      <c r="T153" s="165"/>
      <c r="AT153" s="43" t="s">
        <v>327</v>
      </c>
      <c r="AU153" s="43" t="s">
        <v>86</v>
      </c>
      <c r="AV153" s="12" t="s">
        <v>86</v>
      </c>
      <c r="AW153" s="12" t="s">
        <v>33</v>
      </c>
      <c r="AX153" s="12" t="s">
        <v>77</v>
      </c>
      <c r="AY153" s="43" t="s">
        <v>304</v>
      </c>
    </row>
    <row r="154" spans="2:65" s="14" customFormat="1" x14ac:dyDescent="0.2">
      <c r="B154" s="171"/>
      <c r="D154" s="161" t="s">
        <v>327</v>
      </c>
      <c r="E154" s="45" t="s">
        <v>1</v>
      </c>
      <c r="F154" s="172" t="s">
        <v>380</v>
      </c>
      <c r="H154" s="173">
        <v>772.8</v>
      </c>
      <c r="L154" s="171"/>
      <c r="M154" s="174"/>
      <c r="T154" s="175"/>
      <c r="AT154" s="45" t="s">
        <v>327</v>
      </c>
      <c r="AU154" s="45" t="s">
        <v>86</v>
      </c>
      <c r="AV154" s="14" t="s">
        <v>108</v>
      </c>
      <c r="AW154" s="14" t="s">
        <v>33</v>
      </c>
      <c r="AX154" s="14" t="s">
        <v>8</v>
      </c>
      <c r="AY154" s="45" t="s">
        <v>304</v>
      </c>
    </row>
    <row r="155" spans="2:65" s="1" customFormat="1" ht="24.2" customHeight="1" x14ac:dyDescent="0.2">
      <c r="B155" s="24"/>
      <c r="C155" s="150" t="s">
        <v>185</v>
      </c>
      <c r="D155" s="150" t="s">
        <v>306</v>
      </c>
      <c r="E155" s="151" t="s">
        <v>2602</v>
      </c>
      <c r="F155" s="152" t="s">
        <v>2603</v>
      </c>
      <c r="G155" s="153" t="s">
        <v>352</v>
      </c>
      <c r="H155" s="154">
        <v>38.64</v>
      </c>
      <c r="I155" s="40"/>
      <c r="J155" s="155">
        <f>ROUND(I155*H155,0)</f>
        <v>0</v>
      </c>
      <c r="K155" s="152" t="s">
        <v>1</v>
      </c>
      <c r="L155" s="24"/>
      <c r="M155" s="156" t="s">
        <v>1</v>
      </c>
      <c r="N155" s="157" t="s">
        <v>42</v>
      </c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AR155" s="41" t="s">
        <v>108</v>
      </c>
      <c r="AT155" s="41" t="s">
        <v>306</v>
      </c>
      <c r="AU155" s="41" t="s">
        <v>86</v>
      </c>
      <c r="AY155" s="17" t="s">
        <v>304</v>
      </c>
      <c r="BE155" s="42">
        <f>IF(N155="základní",J155,0)</f>
        <v>0</v>
      </c>
      <c r="BF155" s="42">
        <f>IF(N155="snížená",J155,0)</f>
        <v>0</v>
      </c>
      <c r="BG155" s="42">
        <f>IF(N155="zákl. přenesená",J155,0)</f>
        <v>0</v>
      </c>
      <c r="BH155" s="42">
        <f>IF(N155="sníž. přenesená",J155,0)</f>
        <v>0</v>
      </c>
      <c r="BI155" s="42">
        <f>IF(N155="nulová",J155,0)</f>
        <v>0</v>
      </c>
      <c r="BJ155" s="17" t="s">
        <v>8</v>
      </c>
      <c r="BK155" s="42">
        <f>ROUND(I155*H155,0)</f>
        <v>0</v>
      </c>
      <c r="BL155" s="17" t="s">
        <v>108</v>
      </c>
      <c r="BM155" s="41" t="s">
        <v>92</v>
      </c>
    </row>
    <row r="156" spans="2:65" s="1" customFormat="1" ht="33" customHeight="1" x14ac:dyDescent="0.2">
      <c r="B156" s="24"/>
      <c r="C156" s="150" t="s">
        <v>339</v>
      </c>
      <c r="D156" s="150" t="s">
        <v>306</v>
      </c>
      <c r="E156" s="151" t="s">
        <v>414</v>
      </c>
      <c r="F156" s="152" t="s">
        <v>415</v>
      </c>
      <c r="G156" s="153" t="s">
        <v>416</v>
      </c>
      <c r="H156" s="154">
        <v>69.552000000000007</v>
      </c>
      <c r="I156" s="40"/>
      <c r="J156" s="155">
        <f>ROUND(I156*H156,0)</f>
        <v>0</v>
      </c>
      <c r="K156" s="152" t="s">
        <v>1</v>
      </c>
      <c r="L156" s="24"/>
      <c r="M156" s="156" t="s">
        <v>1</v>
      </c>
      <c r="N156" s="157" t="s">
        <v>42</v>
      </c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AR156" s="41" t="s">
        <v>108</v>
      </c>
      <c r="AT156" s="41" t="s">
        <v>306</v>
      </c>
      <c r="AU156" s="41" t="s">
        <v>86</v>
      </c>
      <c r="AY156" s="17" t="s">
        <v>304</v>
      </c>
      <c r="BE156" s="42">
        <f>IF(N156="základní",J156,0)</f>
        <v>0</v>
      </c>
      <c r="BF156" s="42">
        <f>IF(N156="snížená",J156,0)</f>
        <v>0</v>
      </c>
      <c r="BG156" s="42">
        <f>IF(N156="zákl. přenesená",J156,0)</f>
        <v>0</v>
      </c>
      <c r="BH156" s="42">
        <f>IF(N156="sníž. přenesená",J156,0)</f>
        <v>0</v>
      </c>
      <c r="BI156" s="42">
        <f>IF(N156="nulová",J156,0)</f>
        <v>0</v>
      </c>
      <c r="BJ156" s="17" t="s">
        <v>8</v>
      </c>
      <c r="BK156" s="42">
        <f>ROUND(I156*H156,0)</f>
        <v>0</v>
      </c>
      <c r="BL156" s="17" t="s">
        <v>108</v>
      </c>
      <c r="BM156" s="41" t="s">
        <v>394</v>
      </c>
    </row>
    <row r="157" spans="2:65" s="12" customFormat="1" x14ac:dyDescent="0.2">
      <c r="B157" s="160"/>
      <c r="D157" s="161" t="s">
        <v>327</v>
      </c>
      <c r="E157" s="43" t="s">
        <v>1</v>
      </c>
      <c r="F157" s="162" t="s">
        <v>2604</v>
      </c>
      <c r="H157" s="163">
        <v>69.552000000000007</v>
      </c>
      <c r="L157" s="160"/>
      <c r="M157" s="164"/>
      <c r="T157" s="165"/>
      <c r="AT157" s="43" t="s">
        <v>327</v>
      </c>
      <c r="AU157" s="43" t="s">
        <v>86</v>
      </c>
      <c r="AV157" s="12" t="s">
        <v>86</v>
      </c>
      <c r="AW157" s="12" t="s">
        <v>33</v>
      </c>
      <c r="AX157" s="12" t="s">
        <v>77</v>
      </c>
      <c r="AY157" s="43" t="s">
        <v>304</v>
      </c>
    </row>
    <row r="158" spans="2:65" s="14" customFormat="1" x14ac:dyDescent="0.2">
      <c r="B158" s="171"/>
      <c r="D158" s="161" t="s">
        <v>327</v>
      </c>
      <c r="E158" s="45" t="s">
        <v>1</v>
      </c>
      <c r="F158" s="172" t="s">
        <v>380</v>
      </c>
      <c r="H158" s="173">
        <v>69.552000000000007</v>
      </c>
      <c r="L158" s="171"/>
      <c r="M158" s="174"/>
      <c r="T158" s="175"/>
      <c r="AT158" s="45" t="s">
        <v>327</v>
      </c>
      <c r="AU158" s="45" t="s">
        <v>86</v>
      </c>
      <c r="AV158" s="14" t="s">
        <v>108</v>
      </c>
      <c r="AW158" s="14" t="s">
        <v>33</v>
      </c>
      <c r="AX158" s="14" t="s">
        <v>8</v>
      </c>
      <c r="AY158" s="45" t="s">
        <v>304</v>
      </c>
    </row>
    <row r="159" spans="2:65" s="1" customFormat="1" ht="16.5" customHeight="1" x14ac:dyDescent="0.2">
      <c r="B159" s="24"/>
      <c r="C159" s="150" t="s">
        <v>100</v>
      </c>
      <c r="D159" s="150" t="s">
        <v>306</v>
      </c>
      <c r="E159" s="151" t="s">
        <v>2605</v>
      </c>
      <c r="F159" s="152" t="s">
        <v>2606</v>
      </c>
      <c r="G159" s="153" t="s">
        <v>352</v>
      </c>
      <c r="H159" s="154">
        <v>38.64</v>
      </c>
      <c r="I159" s="40"/>
      <c r="J159" s="155">
        <f>ROUND(I159*H159,0)</f>
        <v>0</v>
      </c>
      <c r="K159" s="152" t="s">
        <v>1</v>
      </c>
      <c r="L159" s="24"/>
      <c r="M159" s="156" t="s">
        <v>1</v>
      </c>
      <c r="N159" s="157" t="s">
        <v>42</v>
      </c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AR159" s="41" t="s">
        <v>108</v>
      </c>
      <c r="AT159" s="41" t="s">
        <v>306</v>
      </c>
      <c r="AU159" s="41" t="s">
        <v>86</v>
      </c>
      <c r="AY159" s="17" t="s">
        <v>304</v>
      </c>
      <c r="BE159" s="42">
        <f>IF(N159="základní",J159,0)</f>
        <v>0</v>
      </c>
      <c r="BF159" s="42">
        <f>IF(N159="snížená",J159,0)</f>
        <v>0</v>
      </c>
      <c r="BG159" s="42">
        <f>IF(N159="zákl. přenesená",J159,0)</f>
        <v>0</v>
      </c>
      <c r="BH159" s="42">
        <f>IF(N159="sníž. přenesená",J159,0)</f>
        <v>0</v>
      </c>
      <c r="BI159" s="42">
        <f>IF(N159="nulová",J159,0)</f>
        <v>0</v>
      </c>
      <c r="BJ159" s="17" t="s">
        <v>8</v>
      </c>
      <c r="BK159" s="42">
        <f>ROUND(I159*H159,0)</f>
        <v>0</v>
      </c>
      <c r="BL159" s="17" t="s">
        <v>108</v>
      </c>
      <c r="BM159" s="41" t="s">
        <v>402</v>
      </c>
    </row>
    <row r="160" spans="2:65" s="1" customFormat="1" ht="24.2" customHeight="1" x14ac:dyDescent="0.2">
      <c r="B160" s="24"/>
      <c r="C160" s="150" t="s">
        <v>349</v>
      </c>
      <c r="D160" s="150" t="s">
        <v>306</v>
      </c>
      <c r="E160" s="151" t="s">
        <v>2607</v>
      </c>
      <c r="F160" s="152" t="s">
        <v>2608</v>
      </c>
      <c r="G160" s="153" t="s">
        <v>352</v>
      </c>
      <c r="H160" s="154">
        <v>46.978000000000002</v>
      </c>
      <c r="I160" s="40"/>
      <c r="J160" s="155">
        <f>ROUND(I160*H160,0)</f>
        <v>0</v>
      </c>
      <c r="K160" s="152" t="s">
        <v>1</v>
      </c>
      <c r="L160" s="24"/>
      <c r="M160" s="156" t="s">
        <v>1</v>
      </c>
      <c r="N160" s="157" t="s">
        <v>42</v>
      </c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AR160" s="41" t="s">
        <v>108</v>
      </c>
      <c r="AT160" s="41" t="s">
        <v>306</v>
      </c>
      <c r="AU160" s="41" t="s">
        <v>86</v>
      </c>
      <c r="AY160" s="17" t="s">
        <v>304</v>
      </c>
      <c r="BE160" s="42">
        <f>IF(N160="základní",J160,0)</f>
        <v>0</v>
      </c>
      <c r="BF160" s="42">
        <f>IF(N160="snížená",J160,0)</f>
        <v>0</v>
      </c>
      <c r="BG160" s="42">
        <f>IF(N160="zákl. přenesená",J160,0)</f>
        <v>0</v>
      </c>
      <c r="BH160" s="42">
        <f>IF(N160="sníž. přenesená",J160,0)</f>
        <v>0</v>
      </c>
      <c r="BI160" s="42">
        <f>IF(N160="nulová",J160,0)</f>
        <v>0</v>
      </c>
      <c r="BJ160" s="17" t="s">
        <v>8</v>
      </c>
      <c r="BK160" s="42">
        <f>ROUND(I160*H160,0)</f>
        <v>0</v>
      </c>
      <c r="BL160" s="17" t="s">
        <v>108</v>
      </c>
      <c r="BM160" s="41" t="s">
        <v>236</v>
      </c>
    </row>
    <row r="161" spans="2:65" s="12" customFormat="1" x14ac:dyDescent="0.2">
      <c r="B161" s="160"/>
      <c r="D161" s="161" t="s">
        <v>327</v>
      </c>
      <c r="E161" s="43" t="s">
        <v>1</v>
      </c>
      <c r="F161" s="162" t="s">
        <v>2609</v>
      </c>
      <c r="H161" s="163">
        <v>46.978000000000002</v>
      </c>
      <c r="L161" s="160"/>
      <c r="M161" s="164"/>
      <c r="T161" s="165"/>
      <c r="AT161" s="43" t="s">
        <v>327</v>
      </c>
      <c r="AU161" s="43" t="s">
        <v>86</v>
      </c>
      <c r="AV161" s="12" t="s">
        <v>86</v>
      </c>
      <c r="AW161" s="12" t="s">
        <v>33</v>
      </c>
      <c r="AX161" s="12" t="s">
        <v>77</v>
      </c>
      <c r="AY161" s="43" t="s">
        <v>304</v>
      </c>
    </row>
    <row r="162" spans="2:65" s="14" customFormat="1" x14ac:dyDescent="0.2">
      <c r="B162" s="171"/>
      <c r="D162" s="161" t="s">
        <v>327</v>
      </c>
      <c r="E162" s="45" t="s">
        <v>1</v>
      </c>
      <c r="F162" s="172" t="s">
        <v>380</v>
      </c>
      <c r="H162" s="173">
        <v>46.978000000000002</v>
      </c>
      <c r="L162" s="171"/>
      <c r="M162" s="174"/>
      <c r="T162" s="175"/>
      <c r="AT162" s="45" t="s">
        <v>327</v>
      </c>
      <c r="AU162" s="45" t="s">
        <v>86</v>
      </c>
      <c r="AV162" s="14" t="s">
        <v>108</v>
      </c>
      <c r="AW162" s="14" t="s">
        <v>33</v>
      </c>
      <c r="AX162" s="14" t="s">
        <v>8</v>
      </c>
      <c r="AY162" s="45" t="s">
        <v>304</v>
      </c>
    </row>
    <row r="163" spans="2:65" s="11" customFormat="1" ht="22.9" customHeight="1" x14ac:dyDescent="0.2">
      <c r="B163" s="142"/>
      <c r="D163" s="37" t="s">
        <v>76</v>
      </c>
      <c r="E163" s="148" t="s">
        <v>108</v>
      </c>
      <c r="F163" s="148" t="s">
        <v>787</v>
      </c>
      <c r="J163" s="149">
        <f>BK163</f>
        <v>0</v>
      </c>
      <c r="L163" s="142"/>
      <c r="M163" s="145"/>
      <c r="P163" s="146">
        <f>SUM(P164:P172)</f>
        <v>0</v>
      </c>
      <c r="R163" s="146">
        <f>SUM(R164:R172)</f>
        <v>0</v>
      </c>
      <c r="T163" s="147">
        <f>SUM(T164:T172)</f>
        <v>0</v>
      </c>
      <c r="AR163" s="37" t="s">
        <v>8</v>
      </c>
      <c r="AT163" s="38" t="s">
        <v>76</v>
      </c>
      <c r="AU163" s="38" t="s">
        <v>8</v>
      </c>
      <c r="AY163" s="37" t="s">
        <v>304</v>
      </c>
      <c r="BK163" s="39">
        <f>SUM(BK164:BK172)</f>
        <v>0</v>
      </c>
    </row>
    <row r="164" spans="2:65" s="1" customFormat="1" ht="21.75" customHeight="1" x14ac:dyDescent="0.2">
      <c r="B164" s="24"/>
      <c r="C164" s="150" t="s">
        <v>82</v>
      </c>
      <c r="D164" s="150" t="s">
        <v>306</v>
      </c>
      <c r="E164" s="151" t="s">
        <v>2610</v>
      </c>
      <c r="F164" s="152" t="s">
        <v>2611</v>
      </c>
      <c r="G164" s="153" t="s">
        <v>352</v>
      </c>
      <c r="H164" s="154">
        <v>38.64</v>
      </c>
      <c r="I164" s="40"/>
      <c r="J164" s="155">
        <f>ROUND(I164*H164,0)</f>
        <v>0</v>
      </c>
      <c r="K164" s="152" t="s">
        <v>1</v>
      </c>
      <c r="L164" s="24"/>
      <c r="M164" s="156" t="s">
        <v>1</v>
      </c>
      <c r="N164" s="157" t="s">
        <v>42</v>
      </c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AR164" s="41" t="s">
        <v>108</v>
      </c>
      <c r="AT164" s="41" t="s">
        <v>306</v>
      </c>
      <c r="AU164" s="41" t="s">
        <v>86</v>
      </c>
      <c r="AY164" s="17" t="s">
        <v>304</v>
      </c>
      <c r="BE164" s="42">
        <f>IF(N164="základní",J164,0)</f>
        <v>0</v>
      </c>
      <c r="BF164" s="42">
        <f>IF(N164="snížená",J164,0)</f>
        <v>0</v>
      </c>
      <c r="BG164" s="42">
        <f>IF(N164="zákl. přenesená",J164,0)</f>
        <v>0</v>
      </c>
      <c r="BH164" s="42">
        <f>IF(N164="sníž. přenesená",J164,0)</f>
        <v>0</v>
      </c>
      <c r="BI164" s="42">
        <f>IF(N164="nulová",J164,0)</f>
        <v>0</v>
      </c>
      <c r="BJ164" s="17" t="s">
        <v>8</v>
      </c>
      <c r="BK164" s="42">
        <f>ROUND(I164*H164,0)</f>
        <v>0</v>
      </c>
      <c r="BL164" s="17" t="s">
        <v>108</v>
      </c>
      <c r="BM164" s="41" t="s">
        <v>425</v>
      </c>
    </row>
    <row r="165" spans="2:65" s="12" customFormat="1" x14ac:dyDescent="0.2">
      <c r="B165" s="160"/>
      <c r="D165" s="161" t="s">
        <v>327</v>
      </c>
      <c r="E165" s="43" t="s">
        <v>1</v>
      </c>
      <c r="F165" s="162" t="s">
        <v>2612</v>
      </c>
      <c r="H165" s="163">
        <v>1.1200000000000001</v>
      </c>
      <c r="L165" s="160"/>
      <c r="M165" s="164"/>
      <c r="T165" s="165"/>
      <c r="AT165" s="43" t="s">
        <v>327</v>
      </c>
      <c r="AU165" s="43" t="s">
        <v>86</v>
      </c>
      <c r="AV165" s="12" t="s">
        <v>86</v>
      </c>
      <c r="AW165" s="12" t="s">
        <v>33</v>
      </c>
      <c r="AX165" s="12" t="s">
        <v>77</v>
      </c>
      <c r="AY165" s="43" t="s">
        <v>304</v>
      </c>
    </row>
    <row r="166" spans="2:65" s="12" customFormat="1" x14ac:dyDescent="0.2">
      <c r="B166" s="160"/>
      <c r="D166" s="161" t="s">
        <v>327</v>
      </c>
      <c r="E166" s="43" t="s">
        <v>1</v>
      </c>
      <c r="F166" s="162" t="s">
        <v>2613</v>
      </c>
      <c r="H166" s="163">
        <v>0.8</v>
      </c>
      <c r="L166" s="160"/>
      <c r="M166" s="164"/>
      <c r="T166" s="165"/>
      <c r="AT166" s="43" t="s">
        <v>327</v>
      </c>
      <c r="AU166" s="43" t="s">
        <v>86</v>
      </c>
      <c r="AV166" s="12" t="s">
        <v>86</v>
      </c>
      <c r="AW166" s="12" t="s">
        <v>33</v>
      </c>
      <c r="AX166" s="12" t="s">
        <v>77</v>
      </c>
      <c r="AY166" s="43" t="s">
        <v>304</v>
      </c>
    </row>
    <row r="167" spans="2:65" s="12" customFormat="1" x14ac:dyDescent="0.2">
      <c r="B167" s="160"/>
      <c r="D167" s="161" t="s">
        <v>327</v>
      </c>
      <c r="E167" s="43" t="s">
        <v>1</v>
      </c>
      <c r="F167" s="162" t="s">
        <v>2614</v>
      </c>
      <c r="H167" s="163">
        <v>0.96</v>
      </c>
      <c r="L167" s="160"/>
      <c r="M167" s="164"/>
      <c r="T167" s="165"/>
      <c r="AT167" s="43" t="s">
        <v>327</v>
      </c>
      <c r="AU167" s="43" t="s">
        <v>86</v>
      </c>
      <c r="AV167" s="12" t="s">
        <v>86</v>
      </c>
      <c r="AW167" s="12" t="s">
        <v>33</v>
      </c>
      <c r="AX167" s="12" t="s">
        <v>77</v>
      </c>
      <c r="AY167" s="43" t="s">
        <v>304</v>
      </c>
    </row>
    <row r="168" spans="2:65" s="12" customFormat="1" x14ac:dyDescent="0.2">
      <c r="B168" s="160"/>
      <c r="D168" s="161" t="s">
        <v>327</v>
      </c>
      <c r="E168" s="43" t="s">
        <v>1</v>
      </c>
      <c r="F168" s="162" t="s">
        <v>2615</v>
      </c>
      <c r="H168" s="163">
        <v>11.52</v>
      </c>
      <c r="L168" s="160"/>
      <c r="M168" s="164"/>
      <c r="T168" s="165"/>
      <c r="AT168" s="43" t="s">
        <v>327</v>
      </c>
      <c r="AU168" s="43" t="s">
        <v>86</v>
      </c>
      <c r="AV168" s="12" t="s">
        <v>86</v>
      </c>
      <c r="AW168" s="12" t="s">
        <v>33</v>
      </c>
      <c r="AX168" s="12" t="s">
        <v>77</v>
      </c>
      <c r="AY168" s="43" t="s">
        <v>304</v>
      </c>
    </row>
    <row r="169" spans="2:65" s="12" customFormat="1" x14ac:dyDescent="0.2">
      <c r="B169" s="160"/>
      <c r="D169" s="161" t="s">
        <v>327</v>
      </c>
      <c r="E169" s="43" t="s">
        <v>1</v>
      </c>
      <c r="F169" s="162" t="s">
        <v>2616</v>
      </c>
      <c r="H169" s="163">
        <v>8.8800000000000008</v>
      </c>
      <c r="L169" s="160"/>
      <c r="M169" s="164"/>
      <c r="T169" s="165"/>
      <c r="AT169" s="43" t="s">
        <v>327</v>
      </c>
      <c r="AU169" s="43" t="s">
        <v>86</v>
      </c>
      <c r="AV169" s="12" t="s">
        <v>86</v>
      </c>
      <c r="AW169" s="12" t="s">
        <v>33</v>
      </c>
      <c r="AX169" s="12" t="s">
        <v>77</v>
      </c>
      <c r="AY169" s="43" t="s">
        <v>304</v>
      </c>
    </row>
    <row r="170" spans="2:65" s="12" customFormat="1" x14ac:dyDescent="0.2">
      <c r="B170" s="160"/>
      <c r="D170" s="161" t="s">
        <v>327</v>
      </c>
      <c r="E170" s="43" t="s">
        <v>1</v>
      </c>
      <c r="F170" s="162" t="s">
        <v>2617</v>
      </c>
      <c r="H170" s="163">
        <v>14.4</v>
      </c>
      <c r="L170" s="160"/>
      <c r="M170" s="164"/>
      <c r="T170" s="165"/>
      <c r="AT170" s="43" t="s">
        <v>327</v>
      </c>
      <c r="AU170" s="43" t="s">
        <v>86</v>
      </c>
      <c r="AV170" s="12" t="s">
        <v>86</v>
      </c>
      <c r="AW170" s="12" t="s">
        <v>33</v>
      </c>
      <c r="AX170" s="12" t="s">
        <v>77</v>
      </c>
      <c r="AY170" s="43" t="s">
        <v>304</v>
      </c>
    </row>
    <row r="171" spans="2:65" s="12" customFormat="1" x14ac:dyDescent="0.2">
      <c r="B171" s="160"/>
      <c r="D171" s="161" t="s">
        <v>327</v>
      </c>
      <c r="E171" s="43" t="s">
        <v>1</v>
      </c>
      <c r="F171" s="162" t="s">
        <v>2618</v>
      </c>
      <c r="H171" s="163">
        <v>0.96</v>
      </c>
      <c r="L171" s="160"/>
      <c r="M171" s="164"/>
      <c r="T171" s="165"/>
      <c r="AT171" s="43" t="s">
        <v>327</v>
      </c>
      <c r="AU171" s="43" t="s">
        <v>86</v>
      </c>
      <c r="AV171" s="12" t="s">
        <v>86</v>
      </c>
      <c r="AW171" s="12" t="s">
        <v>33</v>
      </c>
      <c r="AX171" s="12" t="s">
        <v>77</v>
      </c>
      <c r="AY171" s="43" t="s">
        <v>304</v>
      </c>
    </row>
    <row r="172" spans="2:65" s="14" customFormat="1" x14ac:dyDescent="0.2">
      <c r="B172" s="171"/>
      <c r="D172" s="161" t="s">
        <v>327</v>
      </c>
      <c r="E172" s="45" t="s">
        <v>1</v>
      </c>
      <c r="F172" s="172" t="s">
        <v>380</v>
      </c>
      <c r="H172" s="173">
        <v>38.64</v>
      </c>
      <c r="L172" s="171"/>
      <c r="M172" s="174"/>
      <c r="T172" s="175"/>
      <c r="AT172" s="45" t="s">
        <v>327</v>
      </c>
      <c r="AU172" s="45" t="s">
        <v>86</v>
      </c>
      <c r="AV172" s="14" t="s">
        <v>108</v>
      </c>
      <c r="AW172" s="14" t="s">
        <v>33</v>
      </c>
      <c r="AX172" s="14" t="s">
        <v>8</v>
      </c>
      <c r="AY172" s="45" t="s">
        <v>304</v>
      </c>
    </row>
    <row r="173" spans="2:65" s="11" customFormat="1" ht="22.9" customHeight="1" x14ac:dyDescent="0.2">
      <c r="B173" s="142"/>
      <c r="D173" s="37" t="s">
        <v>76</v>
      </c>
      <c r="E173" s="148" t="s">
        <v>339</v>
      </c>
      <c r="F173" s="148" t="s">
        <v>2619</v>
      </c>
      <c r="J173" s="149">
        <f>BK173</f>
        <v>0</v>
      </c>
      <c r="L173" s="142"/>
      <c r="M173" s="145"/>
      <c r="P173" s="146">
        <f>SUM(P174:P180)</f>
        <v>0</v>
      </c>
      <c r="R173" s="146">
        <f>SUM(R174:R180)</f>
        <v>0</v>
      </c>
      <c r="T173" s="147">
        <f>SUM(T174:T180)</f>
        <v>0</v>
      </c>
      <c r="AR173" s="37" t="s">
        <v>8</v>
      </c>
      <c r="AT173" s="38" t="s">
        <v>76</v>
      </c>
      <c r="AU173" s="38" t="s">
        <v>8</v>
      </c>
      <c r="AY173" s="37" t="s">
        <v>304</v>
      </c>
      <c r="BK173" s="39">
        <f>SUM(BK174:BK180)</f>
        <v>0</v>
      </c>
    </row>
    <row r="174" spans="2:65" s="1" customFormat="1" ht="24.2" customHeight="1" x14ac:dyDescent="0.2">
      <c r="B174" s="24"/>
      <c r="C174" s="150" t="s">
        <v>9</v>
      </c>
      <c r="D174" s="150" t="s">
        <v>306</v>
      </c>
      <c r="E174" s="151" t="s">
        <v>2620</v>
      </c>
      <c r="F174" s="152" t="s">
        <v>2621</v>
      </c>
      <c r="G174" s="153" t="s">
        <v>2622</v>
      </c>
      <c r="H174" s="154">
        <v>1</v>
      </c>
      <c r="I174" s="40"/>
      <c r="J174" s="155">
        <f>ROUND(I174*H174,0)</f>
        <v>0</v>
      </c>
      <c r="K174" s="152" t="s">
        <v>1</v>
      </c>
      <c r="L174" s="24"/>
      <c r="M174" s="156" t="s">
        <v>1</v>
      </c>
      <c r="N174" s="157" t="s">
        <v>42</v>
      </c>
      <c r="P174" s="158">
        <f>O174*H174</f>
        <v>0</v>
      </c>
      <c r="Q174" s="158">
        <v>0</v>
      </c>
      <c r="R174" s="158">
        <f>Q174*H174</f>
        <v>0</v>
      </c>
      <c r="S174" s="158">
        <v>0</v>
      </c>
      <c r="T174" s="159">
        <f>S174*H174</f>
        <v>0</v>
      </c>
      <c r="AR174" s="41" t="s">
        <v>108</v>
      </c>
      <c r="AT174" s="41" t="s">
        <v>306</v>
      </c>
      <c r="AU174" s="41" t="s">
        <v>86</v>
      </c>
      <c r="AY174" s="17" t="s">
        <v>304</v>
      </c>
      <c r="BE174" s="42">
        <f>IF(N174="základní",J174,0)</f>
        <v>0</v>
      </c>
      <c r="BF174" s="42">
        <f>IF(N174="snížená",J174,0)</f>
        <v>0</v>
      </c>
      <c r="BG174" s="42">
        <f>IF(N174="zákl. přenesená",J174,0)</f>
        <v>0</v>
      </c>
      <c r="BH174" s="42">
        <f>IF(N174="sníž. přenesená",J174,0)</f>
        <v>0</v>
      </c>
      <c r="BI174" s="42">
        <f>IF(N174="nulová",J174,0)</f>
        <v>0</v>
      </c>
      <c r="BJ174" s="17" t="s">
        <v>8</v>
      </c>
      <c r="BK174" s="42">
        <f>ROUND(I174*H174,0)</f>
        <v>0</v>
      </c>
      <c r="BL174" s="17" t="s">
        <v>108</v>
      </c>
      <c r="BM174" s="41" t="s">
        <v>436</v>
      </c>
    </row>
    <row r="175" spans="2:65" s="1" customFormat="1" ht="33" customHeight="1" x14ac:dyDescent="0.2">
      <c r="B175" s="24"/>
      <c r="C175" s="150" t="s">
        <v>89</v>
      </c>
      <c r="D175" s="150" t="s">
        <v>306</v>
      </c>
      <c r="E175" s="151" t="s">
        <v>2623</v>
      </c>
      <c r="F175" s="152" t="s">
        <v>2624</v>
      </c>
      <c r="G175" s="153" t="s">
        <v>346</v>
      </c>
      <c r="H175" s="154">
        <v>4</v>
      </c>
      <c r="I175" s="40"/>
      <c r="J175" s="155">
        <f>ROUND(I175*H175,0)</f>
        <v>0</v>
      </c>
      <c r="K175" s="152" t="s">
        <v>1</v>
      </c>
      <c r="L175" s="24"/>
      <c r="M175" s="156" t="s">
        <v>1</v>
      </c>
      <c r="N175" s="157" t="s">
        <v>42</v>
      </c>
      <c r="P175" s="158">
        <f>O175*H175</f>
        <v>0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AR175" s="41" t="s">
        <v>108</v>
      </c>
      <c r="AT175" s="41" t="s">
        <v>306</v>
      </c>
      <c r="AU175" s="41" t="s">
        <v>86</v>
      </c>
      <c r="AY175" s="17" t="s">
        <v>304</v>
      </c>
      <c r="BE175" s="42">
        <f>IF(N175="základní",J175,0)</f>
        <v>0</v>
      </c>
      <c r="BF175" s="42">
        <f>IF(N175="snížená",J175,0)</f>
        <v>0</v>
      </c>
      <c r="BG175" s="42">
        <f>IF(N175="zákl. přenesená",J175,0)</f>
        <v>0</v>
      </c>
      <c r="BH175" s="42">
        <f>IF(N175="sníž. přenesená",J175,0)</f>
        <v>0</v>
      </c>
      <c r="BI175" s="42">
        <f>IF(N175="nulová",J175,0)</f>
        <v>0</v>
      </c>
      <c r="BJ175" s="17" t="s">
        <v>8</v>
      </c>
      <c r="BK175" s="42">
        <f>ROUND(I175*H175,0)</f>
        <v>0</v>
      </c>
      <c r="BL175" s="17" t="s">
        <v>108</v>
      </c>
      <c r="BM175" s="41" t="s">
        <v>446</v>
      </c>
    </row>
    <row r="176" spans="2:65" s="1" customFormat="1" ht="24.2" customHeight="1" x14ac:dyDescent="0.2">
      <c r="B176" s="24"/>
      <c r="C176" s="176" t="s">
        <v>92</v>
      </c>
      <c r="D176" s="176" t="s">
        <v>431</v>
      </c>
      <c r="E176" s="177" t="s">
        <v>2625</v>
      </c>
      <c r="F176" s="178" t="s">
        <v>2626</v>
      </c>
      <c r="G176" s="179" t="s">
        <v>346</v>
      </c>
      <c r="H176" s="180">
        <v>4.0599999999999996</v>
      </c>
      <c r="I176" s="46"/>
      <c r="J176" s="181">
        <f>ROUND(I176*H176,0)</f>
        <v>0</v>
      </c>
      <c r="K176" s="178" t="s">
        <v>1</v>
      </c>
      <c r="L176" s="182"/>
      <c r="M176" s="183" t="s">
        <v>1</v>
      </c>
      <c r="N176" s="184" t="s">
        <v>42</v>
      </c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41" t="s">
        <v>339</v>
      </c>
      <c r="AT176" s="41" t="s">
        <v>431</v>
      </c>
      <c r="AU176" s="41" t="s">
        <v>86</v>
      </c>
      <c r="AY176" s="17" t="s">
        <v>304</v>
      </c>
      <c r="BE176" s="42">
        <f>IF(N176="základní",J176,0)</f>
        <v>0</v>
      </c>
      <c r="BF176" s="42">
        <f>IF(N176="snížená",J176,0)</f>
        <v>0</v>
      </c>
      <c r="BG176" s="42">
        <f>IF(N176="zákl. přenesená",J176,0)</f>
        <v>0</v>
      </c>
      <c r="BH176" s="42">
        <f>IF(N176="sníž. přenesená",J176,0)</f>
        <v>0</v>
      </c>
      <c r="BI176" s="42">
        <f>IF(N176="nulová",J176,0)</f>
        <v>0</v>
      </c>
      <c r="BJ176" s="17" t="s">
        <v>8</v>
      </c>
      <c r="BK176" s="42">
        <f>ROUND(I176*H176,0)</f>
        <v>0</v>
      </c>
      <c r="BL176" s="17" t="s">
        <v>108</v>
      </c>
      <c r="BM176" s="41" t="s">
        <v>455</v>
      </c>
    </row>
    <row r="177" spans="2:65" s="12" customFormat="1" x14ac:dyDescent="0.2">
      <c r="B177" s="160"/>
      <c r="D177" s="161" t="s">
        <v>327</v>
      </c>
      <c r="E177" s="43" t="s">
        <v>1</v>
      </c>
      <c r="F177" s="162" t="s">
        <v>2627</v>
      </c>
      <c r="H177" s="163">
        <v>4.0599999999999996</v>
      </c>
      <c r="L177" s="160"/>
      <c r="M177" s="164"/>
      <c r="T177" s="165"/>
      <c r="AT177" s="43" t="s">
        <v>327</v>
      </c>
      <c r="AU177" s="43" t="s">
        <v>86</v>
      </c>
      <c r="AV177" s="12" t="s">
        <v>86</v>
      </c>
      <c r="AW177" s="12" t="s">
        <v>33</v>
      </c>
      <c r="AX177" s="12" t="s">
        <v>77</v>
      </c>
      <c r="AY177" s="43" t="s">
        <v>304</v>
      </c>
    </row>
    <row r="178" spans="2:65" s="14" customFormat="1" x14ac:dyDescent="0.2">
      <c r="B178" s="171"/>
      <c r="D178" s="161" t="s">
        <v>327</v>
      </c>
      <c r="E178" s="45" t="s">
        <v>1</v>
      </c>
      <c r="F178" s="172" t="s">
        <v>380</v>
      </c>
      <c r="H178" s="173">
        <v>4.0599999999999996</v>
      </c>
      <c r="L178" s="171"/>
      <c r="M178" s="174"/>
      <c r="T178" s="175"/>
      <c r="AT178" s="45" t="s">
        <v>327</v>
      </c>
      <c r="AU178" s="45" t="s">
        <v>86</v>
      </c>
      <c r="AV178" s="14" t="s">
        <v>108</v>
      </c>
      <c r="AW178" s="14" t="s">
        <v>33</v>
      </c>
      <c r="AX178" s="14" t="s">
        <v>8</v>
      </c>
      <c r="AY178" s="45" t="s">
        <v>304</v>
      </c>
    </row>
    <row r="179" spans="2:65" s="1" customFormat="1" ht="24.2" customHeight="1" x14ac:dyDescent="0.2">
      <c r="B179" s="24"/>
      <c r="C179" s="150" t="s">
        <v>95</v>
      </c>
      <c r="D179" s="150" t="s">
        <v>306</v>
      </c>
      <c r="E179" s="151" t="s">
        <v>2628</v>
      </c>
      <c r="F179" s="152" t="s">
        <v>2629</v>
      </c>
      <c r="G179" s="153" t="s">
        <v>309</v>
      </c>
      <c r="H179" s="154">
        <v>1</v>
      </c>
      <c r="I179" s="40"/>
      <c r="J179" s="155">
        <f>ROUND(I179*H179,0)</f>
        <v>0</v>
      </c>
      <c r="K179" s="152" t="s">
        <v>1</v>
      </c>
      <c r="L179" s="24"/>
      <c r="M179" s="156" t="s">
        <v>1</v>
      </c>
      <c r="N179" s="157" t="s">
        <v>42</v>
      </c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41" t="s">
        <v>108</v>
      </c>
      <c r="AT179" s="41" t="s">
        <v>306</v>
      </c>
      <c r="AU179" s="41" t="s">
        <v>86</v>
      </c>
      <c r="AY179" s="17" t="s">
        <v>304</v>
      </c>
      <c r="BE179" s="42">
        <f>IF(N179="základní",J179,0)</f>
        <v>0</v>
      </c>
      <c r="BF179" s="42">
        <f>IF(N179="snížená",J179,0)</f>
        <v>0</v>
      </c>
      <c r="BG179" s="42">
        <f>IF(N179="zákl. přenesená",J179,0)</f>
        <v>0</v>
      </c>
      <c r="BH179" s="42">
        <f>IF(N179="sníž. přenesená",J179,0)</f>
        <v>0</v>
      </c>
      <c r="BI179" s="42">
        <f>IF(N179="nulová",J179,0)</f>
        <v>0</v>
      </c>
      <c r="BJ179" s="17" t="s">
        <v>8</v>
      </c>
      <c r="BK179" s="42">
        <f>ROUND(I179*H179,0)</f>
        <v>0</v>
      </c>
      <c r="BL179" s="17" t="s">
        <v>108</v>
      </c>
      <c r="BM179" s="41" t="s">
        <v>463</v>
      </c>
    </row>
    <row r="180" spans="2:65" s="1" customFormat="1" ht="16.5" customHeight="1" x14ac:dyDescent="0.2">
      <c r="B180" s="24"/>
      <c r="C180" s="176" t="s">
        <v>394</v>
      </c>
      <c r="D180" s="176" t="s">
        <v>431</v>
      </c>
      <c r="E180" s="177" t="s">
        <v>2630</v>
      </c>
      <c r="F180" s="178" t="s">
        <v>2631</v>
      </c>
      <c r="G180" s="179" t="s">
        <v>309</v>
      </c>
      <c r="H180" s="180">
        <v>1</v>
      </c>
      <c r="I180" s="46"/>
      <c r="J180" s="181">
        <f>ROUND(I180*H180,0)</f>
        <v>0</v>
      </c>
      <c r="K180" s="178" t="s">
        <v>1</v>
      </c>
      <c r="L180" s="182"/>
      <c r="M180" s="183" t="s">
        <v>1</v>
      </c>
      <c r="N180" s="184" t="s">
        <v>42</v>
      </c>
      <c r="P180" s="158">
        <f>O180*H180</f>
        <v>0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41" t="s">
        <v>339</v>
      </c>
      <c r="AT180" s="41" t="s">
        <v>431</v>
      </c>
      <c r="AU180" s="41" t="s">
        <v>86</v>
      </c>
      <c r="AY180" s="17" t="s">
        <v>304</v>
      </c>
      <c r="BE180" s="42">
        <f>IF(N180="základní",J180,0)</f>
        <v>0</v>
      </c>
      <c r="BF180" s="42">
        <f>IF(N180="snížená",J180,0)</f>
        <v>0</v>
      </c>
      <c r="BG180" s="42">
        <f>IF(N180="zákl. přenesená",J180,0)</f>
        <v>0</v>
      </c>
      <c r="BH180" s="42">
        <f>IF(N180="sníž. přenesená",J180,0)</f>
        <v>0</v>
      </c>
      <c r="BI180" s="42">
        <f>IF(N180="nulová",J180,0)</f>
        <v>0</v>
      </c>
      <c r="BJ180" s="17" t="s">
        <v>8</v>
      </c>
      <c r="BK180" s="42">
        <f>ROUND(I180*H180,0)</f>
        <v>0</v>
      </c>
      <c r="BL180" s="17" t="s">
        <v>108</v>
      </c>
      <c r="BM180" s="41" t="s">
        <v>476</v>
      </c>
    </row>
    <row r="181" spans="2:65" s="11" customFormat="1" ht="22.9" customHeight="1" x14ac:dyDescent="0.2">
      <c r="B181" s="142"/>
      <c r="D181" s="37" t="s">
        <v>76</v>
      </c>
      <c r="E181" s="148" t="s">
        <v>1774</v>
      </c>
      <c r="F181" s="148" t="s">
        <v>1775</v>
      </c>
      <c r="J181" s="149">
        <f>BK181</f>
        <v>0</v>
      </c>
      <c r="L181" s="142"/>
      <c r="M181" s="145"/>
      <c r="P181" s="146">
        <f>P182</f>
        <v>0</v>
      </c>
      <c r="R181" s="146">
        <f>R182</f>
        <v>0</v>
      </c>
      <c r="T181" s="147">
        <f>T182</f>
        <v>0</v>
      </c>
      <c r="AR181" s="37" t="s">
        <v>8</v>
      </c>
      <c r="AT181" s="38" t="s">
        <v>76</v>
      </c>
      <c r="AU181" s="38" t="s">
        <v>8</v>
      </c>
      <c r="AY181" s="37" t="s">
        <v>304</v>
      </c>
      <c r="BK181" s="39">
        <f>BK182</f>
        <v>0</v>
      </c>
    </row>
    <row r="182" spans="2:65" s="1" customFormat="1" ht="33" customHeight="1" x14ac:dyDescent="0.2">
      <c r="B182" s="24"/>
      <c r="C182" s="150" t="s">
        <v>398</v>
      </c>
      <c r="D182" s="150" t="s">
        <v>306</v>
      </c>
      <c r="E182" s="151" t="s">
        <v>2632</v>
      </c>
      <c r="F182" s="152" t="s">
        <v>2633</v>
      </c>
      <c r="G182" s="153" t="s">
        <v>416</v>
      </c>
      <c r="H182" s="154">
        <v>2.9000000000000001E-2</v>
      </c>
      <c r="I182" s="40"/>
      <c r="J182" s="155">
        <f>ROUND(I182*H182,0)</f>
        <v>0</v>
      </c>
      <c r="K182" s="152" t="s">
        <v>1</v>
      </c>
      <c r="L182" s="24"/>
      <c r="M182" s="156" t="s">
        <v>1</v>
      </c>
      <c r="N182" s="157" t="s">
        <v>42</v>
      </c>
      <c r="P182" s="158">
        <f>O182*H182</f>
        <v>0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AR182" s="41" t="s">
        <v>108</v>
      </c>
      <c r="AT182" s="41" t="s">
        <v>306</v>
      </c>
      <c r="AU182" s="41" t="s">
        <v>86</v>
      </c>
      <c r="AY182" s="17" t="s">
        <v>304</v>
      </c>
      <c r="BE182" s="42">
        <f>IF(N182="základní",J182,0)</f>
        <v>0</v>
      </c>
      <c r="BF182" s="42">
        <f>IF(N182="snížená",J182,0)</f>
        <v>0</v>
      </c>
      <c r="BG182" s="42">
        <f>IF(N182="zákl. přenesená",J182,0)</f>
        <v>0</v>
      </c>
      <c r="BH182" s="42">
        <f>IF(N182="sníž. přenesená",J182,0)</f>
        <v>0</v>
      </c>
      <c r="BI182" s="42">
        <f>IF(N182="nulová",J182,0)</f>
        <v>0</v>
      </c>
      <c r="BJ182" s="17" t="s">
        <v>8</v>
      </c>
      <c r="BK182" s="42">
        <f>ROUND(I182*H182,0)</f>
        <v>0</v>
      </c>
      <c r="BL182" s="17" t="s">
        <v>108</v>
      </c>
      <c r="BM182" s="41" t="s">
        <v>493</v>
      </c>
    </row>
    <row r="183" spans="2:65" s="11" customFormat="1" ht="25.9" customHeight="1" x14ac:dyDescent="0.2">
      <c r="B183" s="142"/>
      <c r="D183" s="37" t="s">
        <v>76</v>
      </c>
      <c r="E183" s="143" t="s">
        <v>1780</v>
      </c>
      <c r="F183" s="143" t="s">
        <v>1781</v>
      </c>
      <c r="J183" s="144">
        <f>BK183</f>
        <v>0</v>
      </c>
      <c r="L183" s="142"/>
      <c r="M183" s="145"/>
      <c r="P183" s="146">
        <f>P184+P209+P258+P281</f>
        <v>0</v>
      </c>
      <c r="R183" s="146">
        <f>R184+R209+R258+R281</f>
        <v>0</v>
      </c>
      <c r="T183" s="147">
        <f>T184+T209+T258+T281</f>
        <v>0</v>
      </c>
      <c r="AR183" s="37" t="s">
        <v>86</v>
      </c>
      <c r="AT183" s="38" t="s">
        <v>76</v>
      </c>
      <c r="AU183" s="38" t="s">
        <v>77</v>
      </c>
      <c r="AY183" s="37" t="s">
        <v>304</v>
      </c>
      <c r="BK183" s="39">
        <f>BK184+BK209+BK258+BK281</f>
        <v>0</v>
      </c>
    </row>
    <row r="184" spans="2:65" s="11" customFormat="1" ht="22.9" customHeight="1" x14ac:dyDescent="0.2">
      <c r="B184" s="142"/>
      <c r="D184" s="37" t="s">
        <v>76</v>
      </c>
      <c r="E184" s="148" t="s">
        <v>2634</v>
      </c>
      <c r="F184" s="148" t="s">
        <v>2635</v>
      </c>
      <c r="J184" s="149">
        <f>BK184</f>
        <v>0</v>
      </c>
      <c r="L184" s="142"/>
      <c r="M184" s="145"/>
      <c r="P184" s="146">
        <f>SUM(P185:P208)</f>
        <v>0</v>
      </c>
      <c r="R184" s="146">
        <f>SUM(R185:R208)</f>
        <v>0</v>
      </c>
      <c r="T184" s="147">
        <f>SUM(T185:T208)</f>
        <v>0</v>
      </c>
      <c r="AR184" s="37" t="s">
        <v>86</v>
      </c>
      <c r="AT184" s="38" t="s">
        <v>76</v>
      </c>
      <c r="AU184" s="38" t="s">
        <v>8</v>
      </c>
      <c r="AY184" s="37" t="s">
        <v>304</v>
      </c>
      <c r="BK184" s="39">
        <f>SUM(BK185:BK208)</f>
        <v>0</v>
      </c>
    </row>
    <row r="185" spans="2:65" s="1" customFormat="1" ht="16.5" customHeight="1" x14ac:dyDescent="0.2">
      <c r="B185" s="24"/>
      <c r="C185" s="150" t="s">
        <v>402</v>
      </c>
      <c r="D185" s="150" t="s">
        <v>306</v>
      </c>
      <c r="E185" s="151" t="s">
        <v>2636</v>
      </c>
      <c r="F185" s="152" t="s">
        <v>2637</v>
      </c>
      <c r="G185" s="153" t="s">
        <v>346</v>
      </c>
      <c r="H185" s="154">
        <v>15</v>
      </c>
      <c r="I185" s="40"/>
      <c r="J185" s="155">
        <f t="shared" ref="J185:J208" si="0">ROUND(I185*H185,0)</f>
        <v>0</v>
      </c>
      <c r="K185" s="152" t="s">
        <v>1</v>
      </c>
      <c r="L185" s="24"/>
      <c r="M185" s="156" t="s">
        <v>1</v>
      </c>
      <c r="N185" s="157" t="s">
        <v>42</v>
      </c>
      <c r="P185" s="158">
        <f t="shared" ref="P185:P208" si="1">O185*H185</f>
        <v>0</v>
      </c>
      <c r="Q185" s="158">
        <v>0</v>
      </c>
      <c r="R185" s="158">
        <f t="shared" ref="R185:R208" si="2">Q185*H185</f>
        <v>0</v>
      </c>
      <c r="S185" s="158">
        <v>0</v>
      </c>
      <c r="T185" s="159">
        <f t="shared" ref="T185:T208" si="3">S185*H185</f>
        <v>0</v>
      </c>
      <c r="AR185" s="41" t="s">
        <v>394</v>
      </c>
      <c r="AT185" s="41" t="s">
        <v>306</v>
      </c>
      <c r="AU185" s="41" t="s">
        <v>86</v>
      </c>
      <c r="AY185" s="17" t="s">
        <v>304</v>
      </c>
      <c r="BE185" s="42">
        <f t="shared" ref="BE185:BE208" si="4">IF(N185="základní",J185,0)</f>
        <v>0</v>
      </c>
      <c r="BF185" s="42">
        <f t="shared" ref="BF185:BF208" si="5">IF(N185="snížená",J185,0)</f>
        <v>0</v>
      </c>
      <c r="BG185" s="42">
        <f t="shared" ref="BG185:BG208" si="6">IF(N185="zákl. přenesená",J185,0)</f>
        <v>0</v>
      </c>
      <c r="BH185" s="42">
        <f t="shared" ref="BH185:BH208" si="7">IF(N185="sníž. přenesená",J185,0)</f>
        <v>0</v>
      </c>
      <c r="BI185" s="42">
        <f t="shared" ref="BI185:BI208" si="8">IF(N185="nulová",J185,0)</f>
        <v>0</v>
      </c>
      <c r="BJ185" s="17" t="s">
        <v>8</v>
      </c>
      <c r="BK185" s="42">
        <f t="shared" ref="BK185:BK208" si="9">ROUND(I185*H185,0)</f>
        <v>0</v>
      </c>
      <c r="BL185" s="17" t="s">
        <v>394</v>
      </c>
      <c r="BM185" s="41" t="s">
        <v>526</v>
      </c>
    </row>
    <row r="186" spans="2:65" s="1" customFormat="1" ht="16.5" customHeight="1" x14ac:dyDescent="0.2">
      <c r="B186" s="24"/>
      <c r="C186" s="150" t="s">
        <v>406</v>
      </c>
      <c r="D186" s="150" t="s">
        <v>306</v>
      </c>
      <c r="E186" s="151" t="s">
        <v>2638</v>
      </c>
      <c r="F186" s="152" t="s">
        <v>2639</v>
      </c>
      <c r="G186" s="153" t="s">
        <v>346</v>
      </c>
      <c r="H186" s="154">
        <v>15</v>
      </c>
      <c r="I186" s="40"/>
      <c r="J186" s="155">
        <f t="shared" si="0"/>
        <v>0</v>
      </c>
      <c r="K186" s="152" t="s">
        <v>1</v>
      </c>
      <c r="L186" s="24"/>
      <c r="M186" s="156" t="s">
        <v>1</v>
      </c>
      <c r="N186" s="157" t="s">
        <v>42</v>
      </c>
      <c r="P186" s="158">
        <f t="shared" si="1"/>
        <v>0</v>
      </c>
      <c r="Q186" s="158">
        <v>0</v>
      </c>
      <c r="R186" s="158">
        <f t="shared" si="2"/>
        <v>0</v>
      </c>
      <c r="S186" s="158">
        <v>0</v>
      </c>
      <c r="T186" s="159">
        <f t="shared" si="3"/>
        <v>0</v>
      </c>
      <c r="AR186" s="41" t="s">
        <v>394</v>
      </c>
      <c r="AT186" s="41" t="s">
        <v>306</v>
      </c>
      <c r="AU186" s="41" t="s">
        <v>86</v>
      </c>
      <c r="AY186" s="17" t="s">
        <v>304</v>
      </c>
      <c r="BE186" s="42">
        <f t="shared" si="4"/>
        <v>0</v>
      </c>
      <c r="BF186" s="42">
        <f t="shared" si="5"/>
        <v>0</v>
      </c>
      <c r="BG186" s="42">
        <f t="shared" si="6"/>
        <v>0</v>
      </c>
      <c r="BH186" s="42">
        <f t="shared" si="7"/>
        <v>0</v>
      </c>
      <c r="BI186" s="42">
        <f t="shared" si="8"/>
        <v>0</v>
      </c>
      <c r="BJ186" s="17" t="s">
        <v>8</v>
      </c>
      <c r="BK186" s="42">
        <f t="shared" si="9"/>
        <v>0</v>
      </c>
      <c r="BL186" s="17" t="s">
        <v>394</v>
      </c>
      <c r="BM186" s="41" t="s">
        <v>536</v>
      </c>
    </row>
    <row r="187" spans="2:65" s="1" customFormat="1" ht="21.75" customHeight="1" x14ac:dyDescent="0.2">
      <c r="B187" s="24"/>
      <c r="C187" s="150" t="s">
        <v>236</v>
      </c>
      <c r="D187" s="150" t="s">
        <v>306</v>
      </c>
      <c r="E187" s="151" t="s">
        <v>2640</v>
      </c>
      <c r="F187" s="152" t="s">
        <v>2641</v>
      </c>
      <c r="G187" s="153" t="s">
        <v>346</v>
      </c>
      <c r="H187" s="154">
        <v>116</v>
      </c>
      <c r="I187" s="40"/>
      <c r="J187" s="155">
        <f t="shared" si="0"/>
        <v>0</v>
      </c>
      <c r="K187" s="152" t="s">
        <v>1</v>
      </c>
      <c r="L187" s="24"/>
      <c r="M187" s="156" t="s">
        <v>1</v>
      </c>
      <c r="N187" s="157" t="s">
        <v>42</v>
      </c>
      <c r="P187" s="158">
        <f t="shared" si="1"/>
        <v>0</v>
      </c>
      <c r="Q187" s="158">
        <v>0</v>
      </c>
      <c r="R187" s="158">
        <f t="shared" si="2"/>
        <v>0</v>
      </c>
      <c r="S187" s="158">
        <v>0</v>
      </c>
      <c r="T187" s="159">
        <f t="shared" si="3"/>
        <v>0</v>
      </c>
      <c r="AR187" s="41" t="s">
        <v>394</v>
      </c>
      <c r="AT187" s="41" t="s">
        <v>306</v>
      </c>
      <c r="AU187" s="41" t="s">
        <v>86</v>
      </c>
      <c r="AY187" s="17" t="s">
        <v>304</v>
      </c>
      <c r="BE187" s="42">
        <f t="shared" si="4"/>
        <v>0</v>
      </c>
      <c r="BF187" s="42">
        <f t="shared" si="5"/>
        <v>0</v>
      </c>
      <c r="BG187" s="42">
        <f t="shared" si="6"/>
        <v>0</v>
      </c>
      <c r="BH187" s="42">
        <f t="shared" si="7"/>
        <v>0</v>
      </c>
      <c r="BI187" s="42">
        <f t="shared" si="8"/>
        <v>0</v>
      </c>
      <c r="BJ187" s="17" t="s">
        <v>8</v>
      </c>
      <c r="BK187" s="42">
        <f t="shared" si="9"/>
        <v>0</v>
      </c>
      <c r="BL187" s="17" t="s">
        <v>394</v>
      </c>
      <c r="BM187" s="41" t="s">
        <v>547</v>
      </c>
    </row>
    <row r="188" spans="2:65" s="1" customFormat="1" ht="21.75" customHeight="1" x14ac:dyDescent="0.2">
      <c r="B188" s="24"/>
      <c r="C188" s="150" t="s">
        <v>7</v>
      </c>
      <c r="D188" s="150" t="s">
        <v>306</v>
      </c>
      <c r="E188" s="151" t="s">
        <v>2642</v>
      </c>
      <c r="F188" s="152" t="s">
        <v>2643</v>
      </c>
      <c r="G188" s="153" t="s">
        <v>346</v>
      </c>
      <c r="H188" s="154">
        <v>25</v>
      </c>
      <c r="I188" s="40"/>
      <c r="J188" s="155">
        <f t="shared" si="0"/>
        <v>0</v>
      </c>
      <c r="K188" s="152" t="s">
        <v>1</v>
      </c>
      <c r="L188" s="24"/>
      <c r="M188" s="156" t="s">
        <v>1</v>
      </c>
      <c r="N188" s="157" t="s">
        <v>42</v>
      </c>
      <c r="P188" s="158">
        <f t="shared" si="1"/>
        <v>0</v>
      </c>
      <c r="Q188" s="158">
        <v>0</v>
      </c>
      <c r="R188" s="158">
        <f t="shared" si="2"/>
        <v>0</v>
      </c>
      <c r="S188" s="158">
        <v>0</v>
      </c>
      <c r="T188" s="159">
        <f t="shared" si="3"/>
        <v>0</v>
      </c>
      <c r="AR188" s="41" t="s">
        <v>394</v>
      </c>
      <c r="AT188" s="41" t="s">
        <v>306</v>
      </c>
      <c r="AU188" s="41" t="s">
        <v>86</v>
      </c>
      <c r="AY188" s="17" t="s">
        <v>304</v>
      </c>
      <c r="BE188" s="42">
        <f t="shared" si="4"/>
        <v>0</v>
      </c>
      <c r="BF188" s="42">
        <f t="shared" si="5"/>
        <v>0</v>
      </c>
      <c r="BG188" s="42">
        <f t="shared" si="6"/>
        <v>0</v>
      </c>
      <c r="BH188" s="42">
        <f t="shared" si="7"/>
        <v>0</v>
      </c>
      <c r="BI188" s="42">
        <f t="shared" si="8"/>
        <v>0</v>
      </c>
      <c r="BJ188" s="17" t="s">
        <v>8</v>
      </c>
      <c r="BK188" s="42">
        <f t="shared" si="9"/>
        <v>0</v>
      </c>
      <c r="BL188" s="17" t="s">
        <v>394</v>
      </c>
      <c r="BM188" s="41" t="s">
        <v>571</v>
      </c>
    </row>
    <row r="189" spans="2:65" s="1" customFormat="1" ht="21.75" customHeight="1" x14ac:dyDescent="0.2">
      <c r="B189" s="24"/>
      <c r="C189" s="150" t="s">
        <v>425</v>
      </c>
      <c r="D189" s="150" t="s">
        <v>306</v>
      </c>
      <c r="E189" s="151" t="s">
        <v>2644</v>
      </c>
      <c r="F189" s="152" t="s">
        <v>2645</v>
      </c>
      <c r="G189" s="153" t="s">
        <v>346</v>
      </c>
      <c r="H189" s="154">
        <v>43</v>
      </c>
      <c r="I189" s="40"/>
      <c r="J189" s="155">
        <f t="shared" si="0"/>
        <v>0</v>
      </c>
      <c r="K189" s="152" t="s">
        <v>1</v>
      </c>
      <c r="L189" s="24"/>
      <c r="M189" s="156" t="s">
        <v>1</v>
      </c>
      <c r="N189" s="157" t="s">
        <v>42</v>
      </c>
      <c r="P189" s="158">
        <f t="shared" si="1"/>
        <v>0</v>
      </c>
      <c r="Q189" s="158">
        <v>0</v>
      </c>
      <c r="R189" s="158">
        <f t="shared" si="2"/>
        <v>0</v>
      </c>
      <c r="S189" s="158">
        <v>0</v>
      </c>
      <c r="T189" s="159">
        <f t="shared" si="3"/>
        <v>0</v>
      </c>
      <c r="AR189" s="41" t="s">
        <v>394</v>
      </c>
      <c r="AT189" s="41" t="s">
        <v>306</v>
      </c>
      <c r="AU189" s="41" t="s">
        <v>86</v>
      </c>
      <c r="AY189" s="17" t="s">
        <v>304</v>
      </c>
      <c r="BE189" s="42">
        <f t="shared" si="4"/>
        <v>0</v>
      </c>
      <c r="BF189" s="42">
        <f t="shared" si="5"/>
        <v>0</v>
      </c>
      <c r="BG189" s="42">
        <f t="shared" si="6"/>
        <v>0</v>
      </c>
      <c r="BH189" s="42">
        <f t="shared" si="7"/>
        <v>0</v>
      </c>
      <c r="BI189" s="42">
        <f t="shared" si="8"/>
        <v>0</v>
      </c>
      <c r="BJ189" s="17" t="s">
        <v>8</v>
      </c>
      <c r="BK189" s="42">
        <f t="shared" si="9"/>
        <v>0</v>
      </c>
      <c r="BL189" s="17" t="s">
        <v>394</v>
      </c>
      <c r="BM189" s="41" t="s">
        <v>581</v>
      </c>
    </row>
    <row r="190" spans="2:65" s="1" customFormat="1" ht="16.5" customHeight="1" x14ac:dyDescent="0.2">
      <c r="B190" s="24"/>
      <c r="C190" s="150" t="s">
        <v>430</v>
      </c>
      <c r="D190" s="150" t="s">
        <v>306</v>
      </c>
      <c r="E190" s="151" t="s">
        <v>2646</v>
      </c>
      <c r="F190" s="152" t="s">
        <v>2647</v>
      </c>
      <c r="G190" s="153" t="s">
        <v>346</v>
      </c>
      <c r="H190" s="154">
        <v>2</v>
      </c>
      <c r="I190" s="40"/>
      <c r="J190" s="155">
        <f t="shared" si="0"/>
        <v>0</v>
      </c>
      <c r="K190" s="152" t="s">
        <v>1</v>
      </c>
      <c r="L190" s="24"/>
      <c r="M190" s="156" t="s">
        <v>1</v>
      </c>
      <c r="N190" s="157" t="s">
        <v>42</v>
      </c>
      <c r="P190" s="158">
        <f t="shared" si="1"/>
        <v>0</v>
      </c>
      <c r="Q190" s="158">
        <v>0</v>
      </c>
      <c r="R190" s="158">
        <f t="shared" si="2"/>
        <v>0</v>
      </c>
      <c r="S190" s="158">
        <v>0</v>
      </c>
      <c r="T190" s="159">
        <f t="shared" si="3"/>
        <v>0</v>
      </c>
      <c r="AR190" s="41" t="s">
        <v>394</v>
      </c>
      <c r="AT190" s="41" t="s">
        <v>306</v>
      </c>
      <c r="AU190" s="41" t="s">
        <v>86</v>
      </c>
      <c r="AY190" s="17" t="s">
        <v>304</v>
      </c>
      <c r="BE190" s="42">
        <f t="shared" si="4"/>
        <v>0</v>
      </c>
      <c r="BF190" s="42">
        <f t="shared" si="5"/>
        <v>0</v>
      </c>
      <c r="BG190" s="42">
        <f t="shared" si="6"/>
        <v>0</v>
      </c>
      <c r="BH190" s="42">
        <f t="shared" si="7"/>
        <v>0</v>
      </c>
      <c r="BI190" s="42">
        <f t="shared" si="8"/>
        <v>0</v>
      </c>
      <c r="BJ190" s="17" t="s">
        <v>8</v>
      </c>
      <c r="BK190" s="42">
        <f t="shared" si="9"/>
        <v>0</v>
      </c>
      <c r="BL190" s="17" t="s">
        <v>394</v>
      </c>
      <c r="BM190" s="41" t="s">
        <v>600</v>
      </c>
    </row>
    <row r="191" spans="2:65" s="1" customFormat="1" ht="16.5" customHeight="1" x14ac:dyDescent="0.2">
      <c r="B191" s="24"/>
      <c r="C191" s="150" t="s">
        <v>436</v>
      </c>
      <c r="D191" s="150" t="s">
        <v>306</v>
      </c>
      <c r="E191" s="151" t="s">
        <v>2648</v>
      </c>
      <c r="F191" s="152" t="s">
        <v>2649</v>
      </c>
      <c r="G191" s="153" t="s">
        <v>346</v>
      </c>
      <c r="H191" s="154">
        <v>20</v>
      </c>
      <c r="I191" s="40"/>
      <c r="J191" s="155">
        <f t="shared" si="0"/>
        <v>0</v>
      </c>
      <c r="K191" s="152" t="s">
        <v>1</v>
      </c>
      <c r="L191" s="24"/>
      <c r="M191" s="156" t="s">
        <v>1</v>
      </c>
      <c r="N191" s="157" t="s">
        <v>42</v>
      </c>
      <c r="P191" s="158">
        <f t="shared" si="1"/>
        <v>0</v>
      </c>
      <c r="Q191" s="158">
        <v>0</v>
      </c>
      <c r="R191" s="158">
        <f t="shared" si="2"/>
        <v>0</v>
      </c>
      <c r="S191" s="158">
        <v>0</v>
      </c>
      <c r="T191" s="159">
        <f t="shared" si="3"/>
        <v>0</v>
      </c>
      <c r="AR191" s="41" t="s">
        <v>394</v>
      </c>
      <c r="AT191" s="41" t="s">
        <v>306</v>
      </c>
      <c r="AU191" s="41" t="s">
        <v>86</v>
      </c>
      <c r="AY191" s="17" t="s">
        <v>304</v>
      </c>
      <c r="BE191" s="42">
        <f t="shared" si="4"/>
        <v>0</v>
      </c>
      <c r="BF191" s="42">
        <f t="shared" si="5"/>
        <v>0</v>
      </c>
      <c r="BG191" s="42">
        <f t="shared" si="6"/>
        <v>0</v>
      </c>
      <c r="BH191" s="42">
        <f t="shared" si="7"/>
        <v>0</v>
      </c>
      <c r="BI191" s="42">
        <f t="shared" si="8"/>
        <v>0</v>
      </c>
      <c r="BJ191" s="17" t="s">
        <v>8</v>
      </c>
      <c r="BK191" s="42">
        <f t="shared" si="9"/>
        <v>0</v>
      </c>
      <c r="BL191" s="17" t="s">
        <v>394</v>
      </c>
      <c r="BM191" s="41" t="s">
        <v>611</v>
      </c>
    </row>
    <row r="192" spans="2:65" s="1" customFormat="1" ht="16.5" customHeight="1" x14ac:dyDescent="0.2">
      <c r="B192" s="24"/>
      <c r="C192" s="150" t="s">
        <v>442</v>
      </c>
      <c r="D192" s="150" t="s">
        <v>306</v>
      </c>
      <c r="E192" s="151" t="s">
        <v>2650</v>
      </c>
      <c r="F192" s="152" t="s">
        <v>2651</v>
      </c>
      <c r="G192" s="153" t="s">
        <v>346</v>
      </c>
      <c r="H192" s="154">
        <v>5</v>
      </c>
      <c r="I192" s="40"/>
      <c r="J192" s="155">
        <f t="shared" si="0"/>
        <v>0</v>
      </c>
      <c r="K192" s="152" t="s">
        <v>1</v>
      </c>
      <c r="L192" s="24"/>
      <c r="M192" s="156" t="s">
        <v>1</v>
      </c>
      <c r="N192" s="157" t="s">
        <v>42</v>
      </c>
      <c r="P192" s="158">
        <f t="shared" si="1"/>
        <v>0</v>
      </c>
      <c r="Q192" s="158">
        <v>0</v>
      </c>
      <c r="R192" s="158">
        <f t="shared" si="2"/>
        <v>0</v>
      </c>
      <c r="S192" s="158">
        <v>0</v>
      </c>
      <c r="T192" s="159">
        <f t="shared" si="3"/>
        <v>0</v>
      </c>
      <c r="AR192" s="41" t="s">
        <v>394</v>
      </c>
      <c r="AT192" s="41" t="s">
        <v>306</v>
      </c>
      <c r="AU192" s="41" t="s">
        <v>86</v>
      </c>
      <c r="AY192" s="17" t="s">
        <v>304</v>
      </c>
      <c r="BE192" s="42">
        <f t="shared" si="4"/>
        <v>0</v>
      </c>
      <c r="BF192" s="42">
        <f t="shared" si="5"/>
        <v>0</v>
      </c>
      <c r="BG192" s="42">
        <f t="shared" si="6"/>
        <v>0</v>
      </c>
      <c r="BH192" s="42">
        <f t="shared" si="7"/>
        <v>0</v>
      </c>
      <c r="BI192" s="42">
        <f t="shared" si="8"/>
        <v>0</v>
      </c>
      <c r="BJ192" s="17" t="s">
        <v>8</v>
      </c>
      <c r="BK192" s="42">
        <f t="shared" si="9"/>
        <v>0</v>
      </c>
      <c r="BL192" s="17" t="s">
        <v>394</v>
      </c>
      <c r="BM192" s="41" t="s">
        <v>620</v>
      </c>
    </row>
    <row r="193" spans="2:65" s="1" customFormat="1" ht="16.5" customHeight="1" x14ac:dyDescent="0.2">
      <c r="B193" s="24"/>
      <c r="C193" s="150" t="s">
        <v>446</v>
      </c>
      <c r="D193" s="150" t="s">
        <v>306</v>
      </c>
      <c r="E193" s="151" t="s">
        <v>2652</v>
      </c>
      <c r="F193" s="152" t="s">
        <v>2653</v>
      </c>
      <c r="G193" s="153" t="s">
        <v>346</v>
      </c>
      <c r="H193" s="154">
        <v>2</v>
      </c>
      <c r="I193" s="40"/>
      <c r="J193" s="155">
        <f t="shared" si="0"/>
        <v>0</v>
      </c>
      <c r="K193" s="152" t="s">
        <v>1</v>
      </c>
      <c r="L193" s="24"/>
      <c r="M193" s="156" t="s">
        <v>1</v>
      </c>
      <c r="N193" s="157" t="s">
        <v>42</v>
      </c>
      <c r="P193" s="158">
        <f t="shared" si="1"/>
        <v>0</v>
      </c>
      <c r="Q193" s="158">
        <v>0</v>
      </c>
      <c r="R193" s="158">
        <f t="shared" si="2"/>
        <v>0</v>
      </c>
      <c r="S193" s="158">
        <v>0</v>
      </c>
      <c r="T193" s="159">
        <f t="shared" si="3"/>
        <v>0</v>
      </c>
      <c r="AR193" s="41" t="s">
        <v>394</v>
      </c>
      <c r="AT193" s="41" t="s">
        <v>306</v>
      </c>
      <c r="AU193" s="41" t="s">
        <v>86</v>
      </c>
      <c r="AY193" s="17" t="s">
        <v>304</v>
      </c>
      <c r="BE193" s="42">
        <f t="shared" si="4"/>
        <v>0</v>
      </c>
      <c r="BF193" s="42">
        <f t="shared" si="5"/>
        <v>0</v>
      </c>
      <c r="BG193" s="42">
        <f t="shared" si="6"/>
        <v>0</v>
      </c>
      <c r="BH193" s="42">
        <f t="shared" si="7"/>
        <v>0</v>
      </c>
      <c r="BI193" s="42">
        <f t="shared" si="8"/>
        <v>0</v>
      </c>
      <c r="BJ193" s="17" t="s">
        <v>8</v>
      </c>
      <c r="BK193" s="42">
        <f t="shared" si="9"/>
        <v>0</v>
      </c>
      <c r="BL193" s="17" t="s">
        <v>394</v>
      </c>
      <c r="BM193" s="41" t="s">
        <v>632</v>
      </c>
    </row>
    <row r="194" spans="2:65" s="1" customFormat="1" ht="24.2" customHeight="1" x14ac:dyDescent="0.2">
      <c r="B194" s="24"/>
      <c r="C194" s="150" t="s">
        <v>451</v>
      </c>
      <c r="D194" s="150" t="s">
        <v>306</v>
      </c>
      <c r="E194" s="151" t="s">
        <v>2654</v>
      </c>
      <c r="F194" s="152" t="s">
        <v>2655</v>
      </c>
      <c r="G194" s="153" t="s">
        <v>2656</v>
      </c>
      <c r="H194" s="154">
        <v>2</v>
      </c>
      <c r="I194" s="40"/>
      <c r="J194" s="155">
        <f t="shared" si="0"/>
        <v>0</v>
      </c>
      <c r="K194" s="152" t="s">
        <v>1</v>
      </c>
      <c r="L194" s="24"/>
      <c r="M194" s="156" t="s">
        <v>1</v>
      </c>
      <c r="N194" s="157" t="s">
        <v>42</v>
      </c>
      <c r="P194" s="158">
        <f t="shared" si="1"/>
        <v>0</v>
      </c>
      <c r="Q194" s="158">
        <v>0</v>
      </c>
      <c r="R194" s="158">
        <f t="shared" si="2"/>
        <v>0</v>
      </c>
      <c r="S194" s="158">
        <v>0</v>
      </c>
      <c r="T194" s="159">
        <f t="shared" si="3"/>
        <v>0</v>
      </c>
      <c r="AR194" s="41" t="s">
        <v>394</v>
      </c>
      <c r="AT194" s="41" t="s">
        <v>306</v>
      </c>
      <c r="AU194" s="41" t="s">
        <v>86</v>
      </c>
      <c r="AY194" s="17" t="s">
        <v>304</v>
      </c>
      <c r="BE194" s="42">
        <f t="shared" si="4"/>
        <v>0</v>
      </c>
      <c r="BF194" s="42">
        <f t="shared" si="5"/>
        <v>0</v>
      </c>
      <c r="BG194" s="42">
        <f t="shared" si="6"/>
        <v>0</v>
      </c>
      <c r="BH194" s="42">
        <f t="shared" si="7"/>
        <v>0</v>
      </c>
      <c r="BI194" s="42">
        <f t="shared" si="8"/>
        <v>0</v>
      </c>
      <c r="BJ194" s="17" t="s">
        <v>8</v>
      </c>
      <c r="BK194" s="42">
        <f t="shared" si="9"/>
        <v>0</v>
      </c>
      <c r="BL194" s="17" t="s">
        <v>394</v>
      </c>
      <c r="BM194" s="41" t="s">
        <v>642</v>
      </c>
    </row>
    <row r="195" spans="2:65" s="1" customFormat="1" ht="24.2" customHeight="1" x14ac:dyDescent="0.2">
      <c r="B195" s="24"/>
      <c r="C195" s="150" t="s">
        <v>455</v>
      </c>
      <c r="D195" s="150" t="s">
        <v>306</v>
      </c>
      <c r="E195" s="151" t="s">
        <v>2657</v>
      </c>
      <c r="F195" s="152" t="s">
        <v>2658</v>
      </c>
      <c r="G195" s="153" t="s">
        <v>2656</v>
      </c>
      <c r="H195" s="154">
        <v>1</v>
      </c>
      <c r="I195" s="40"/>
      <c r="J195" s="155">
        <f t="shared" si="0"/>
        <v>0</v>
      </c>
      <c r="K195" s="152" t="s">
        <v>1</v>
      </c>
      <c r="L195" s="24"/>
      <c r="M195" s="156" t="s">
        <v>1</v>
      </c>
      <c r="N195" s="157" t="s">
        <v>42</v>
      </c>
      <c r="P195" s="158">
        <f t="shared" si="1"/>
        <v>0</v>
      </c>
      <c r="Q195" s="158">
        <v>0</v>
      </c>
      <c r="R195" s="158">
        <f t="shared" si="2"/>
        <v>0</v>
      </c>
      <c r="S195" s="158">
        <v>0</v>
      </c>
      <c r="T195" s="159">
        <f t="shared" si="3"/>
        <v>0</v>
      </c>
      <c r="AR195" s="41" t="s">
        <v>394</v>
      </c>
      <c r="AT195" s="41" t="s">
        <v>306</v>
      </c>
      <c r="AU195" s="41" t="s">
        <v>86</v>
      </c>
      <c r="AY195" s="17" t="s">
        <v>304</v>
      </c>
      <c r="BE195" s="42">
        <f t="shared" si="4"/>
        <v>0</v>
      </c>
      <c r="BF195" s="42">
        <f t="shared" si="5"/>
        <v>0</v>
      </c>
      <c r="BG195" s="42">
        <f t="shared" si="6"/>
        <v>0</v>
      </c>
      <c r="BH195" s="42">
        <f t="shared" si="7"/>
        <v>0</v>
      </c>
      <c r="BI195" s="42">
        <f t="shared" si="8"/>
        <v>0</v>
      </c>
      <c r="BJ195" s="17" t="s">
        <v>8</v>
      </c>
      <c r="BK195" s="42">
        <f t="shared" si="9"/>
        <v>0</v>
      </c>
      <c r="BL195" s="17" t="s">
        <v>394</v>
      </c>
      <c r="BM195" s="41" t="s">
        <v>655</v>
      </c>
    </row>
    <row r="196" spans="2:65" s="1" customFormat="1" ht="24.2" customHeight="1" x14ac:dyDescent="0.2">
      <c r="B196" s="24"/>
      <c r="C196" s="150" t="s">
        <v>459</v>
      </c>
      <c r="D196" s="150" t="s">
        <v>306</v>
      </c>
      <c r="E196" s="151" t="s">
        <v>2659</v>
      </c>
      <c r="F196" s="152" t="s">
        <v>2660</v>
      </c>
      <c r="G196" s="153" t="s">
        <v>2656</v>
      </c>
      <c r="H196" s="154">
        <v>9</v>
      </c>
      <c r="I196" s="40"/>
      <c r="J196" s="155">
        <f t="shared" si="0"/>
        <v>0</v>
      </c>
      <c r="K196" s="152" t="s">
        <v>1</v>
      </c>
      <c r="L196" s="24"/>
      <c r="M196" s="156" t="s">
        <v>1</v>
      </c>
      <c r="N196" s="157" t="s">
        <v>42</v>
      </c>
      <c r="P196" s="158">
        <f t="shared" si="1"/>
        <v>0</v>
      </c>
      <c r="Q196" s="158">
        <v>0</v>
      </c>
      <c r="R196" s="158">
        <f t="shared" si="2"/>
        <v>0</v>
      </c>
      <c r="S196" s="158">
        <v>0</v>
      </c>
      <c r="T196" s="159">
        <f t="shared" si="3"/>
        <v>0</v>
      </c>
      <c r="AR196" s="41" t="s">
        <v>394</v>
      </c>
      <c r="AT196" s="41" t="s">
        <v>306</v>
      </c>
      <c r="AU196" s="41" t="s">
        <v>86</v>
      </c>
      <c r="AY196" s="17" t="s">
        <v>304</v>
      </c>
      <c r="BE196" s="42">
        <f t="shared" si="4"/>
        <v>0</v>
      </c>
      <c r="BF196" s="42">
        <f t="shared" si="5"/>
        <v>0</v>
      </c>
      <c r="BG196" s="42">
        <f t="shared" si="6"/>
        <v>0</v>
      </c>
      <c r="BH196" s="42">
        <f t="shared" si="7"/>
        <v>0</v>
      </c>
      <c r="BI196" s="42">
        <f t="shared" si="8"/>
        <v>0</v>
      </c>
      <c r="BJ196" s="17" t="s">
        <v>8</v>
      </c>
      <c r="BK196" s="42">
        <f t="shared" si="9"/>
        <v>0</v>
      </c>
      <c r="BL196" s="17" t="s">
        <v>394</v>
      </c>
      <c r="BM196" s="41" t="s">
        <v>664</v>
      </c>
    </row>
    <row r="197" spans="2:65" s="1" customFormat="1" ht="16.5" customHeight="1" x14ac:dyDescent="0.2">
      <c r="B197" s="24"/>
      <c r="C197" s="150" t="s">
        <v>463</v>
      </c>
      <c r="D197" s="150" t="s">
        <v>306</v>
      </c>
      <c r="E197" s="151" t="s">
        <v>2661</v>
      </c>
      <c r="F197" s="152" t="s">
        <v>2662</v>
      </c>
      <c r="G197" s="153" t="s">
        <v>309</v>
      </c>
      <c r="H197" s="154">
        <v>3</v>
      </c>
      <c r="I197" s="40"/>
      <c r="J197" s="155">
        <f t="shared" si="0"/>
        <v>0</v>
      </c>
      <c r="K197" s="152" t="s">
        <v>1</v>
      </c>
      <c r="L197" s="24"/>
      <c r="M197" s="156" t="s">
        <v>1</v>
      </c>
      <c r="N197" s="157" t="s">
        <v>42</v>
      </c>
      <c r="P197" s="158">
        <f t="shared" si="1"/>
        <v>0</v>
      </c>
      <c r="Q197" s="158">
        <v>0</v>
      </c>
      <c r="R197" s="158">
        <f t="shared" si="2"/>
        <v>0</v>
      </c>
      <c r="S197" s="158">
        <v>0</v>
      </c>
      <c r="T197" s="159">
        <f t="shared" si="3"/>
        <v>0</v>
      </c>
      <c r="AR197" s="41" t="s">
        <v>394</v>
      </c>
      <c r="AT197" s="41" t="s">
        <v>306</v>
      </c>
      <c r="AU197" s="41" t="s">
        <v>86</v>
      </c>
      <c r="AY197" s="17" t="s">
        <v>304</v>
      </c>
      <c r="BE197" s="42">
        <f t="shared" si="4"/>
        <v>0</v>
      </c>
      <c r="BF197" s="42">
        <f t="shared" si="5"/>
        <v>0</v>
      </c>
      <c r="BG197" s="42">
        <f t="shared" si="6"/>
        <v>0</v>
      </c>
      <c r="BH197" s="42">
        <f t="shared" si="7"/>
        <v>0</v>
      </c>
      <c r="BI197" s="42">
        <f t="shared" si="8"/>
        <v>0</v>
      </c>
      <c r="BJ197" s="17" t="s">
        <v>8</v>
      </c>
      <c r="BK197" s="42">
        <f t="shared" si="9"/>
        <v>0</v>
      </c>
      <c r="BL197" s="17" t="s">
        <v>394</v>
      </c>
      <c r="BM197" s="41" t="s">
        <v>675</v>
      </c>
    </row>
    <row r="198" spans="2:65" s="1" customFormat="1" ht="16.5" customHeight="1" x14ac:dyDescent="0.2">
      <c r="B198" s="24"/>
      <c r="C198" s="150" t="s">
        <v>469</v>
      </c>
      <c r="D198" s="150" t="s">
        <v>306</v>
      </c>
      <c r="E198" s="151" t="s">
        <v>2663</v>
      </c>
      <c r="F198" s="152" t="s">
        <v>2664</v>
      </c>
      <c r="G198" s="153" t="s">
        <v>309</v>
      </c>
      <c r="H198" s="154">
        <v>2</v>
      </c>
      <c r="I198" s="40"/>
      <c r="J198" s="155">
        <f t="shared" si="0"/>
        <v>0</v>
      </c>
      <c r="K198" s="152" t="s">
        <v>1</v>
      </c>
      <c r="L198" s="24"/>
      <c r="M198" s="156" t="s">
        <v>1</v>
      </c>
      <c r="N198" s="157" t="s">
        <v>42</v>
      </c>
      <c r="P198" s="158">
        <f t="shared" si="1"/>
        <v>0</v>
      </c>
      <c r="Q198" s="158">
        <v>0</v>
      </c>
      <c r="R198" s="158">
        <f t="shared" si="2"/>
        <v>0</v>
      </c>
      <c r="S198" s="158">
        <v>0</v>
      </c>
      <c r="T198" s="159">
        <f t="shared" si="3"/>
        <v>0</v>
      </c>
      <c r="AR198" s="41" t="s">
        <v>394</v>
      </c>
      <c r="AT198" s="41" t="s">
        <v>306</v>
      </c>
      <c r="AU198" s="41" t="s">
        <v>86</v>
      </c>
      <c r="AY198" s="17" t="s">
        <v>304</v>
      </c>
      <c r="BE198" s="42">
        <f t="shared" si="4"/>
        <v>0</v>
      </c>
      <c r="BF198" s="42">
        <f t="shared" si="5"/>
        <v>0</v>
      </c>
      <c r="BG198" s="42">
        <f t="shared" si="6"/>
        <v>0</v>
      </c>
      <c r="BH198" s="42">
        <f t="shared" si="7"/>
        <v>0</v>
      </c>
      <c r="BI198" s="42">
        <f t="shared" si="8"/>
        <v>0</v>
      </c>
      <c r="BJ198" s="17" t="s">
        <v>8</v>
      </c>
      <c r="BK198" s="42">
        <f t="shared" si="9"/>
        <v>0</v>
      </c>
      <c r="BL198" s="17" t="s">
        <v>394</v>
      </c>
      <c r="BM198" s="41" t="s">
        <v>685</v>
      </c>
    </row>
    <row r="199" spans="2:65" s="1" customFormat="1" ht="21.75" customHeight="1" x14ac:dyDescent="0.2">
      <c r="B199" s="24"/>
      <c r="C199" s="150" t="s">
        <v>476</v>
      </c>
      <c r="D199" s="150" t="s">
        <v>306</v>
      </c>
      <c r="E199" s="151" t="s">
        <v>2665</v>
      </c>
      <c r="F199" s="152" t="s">
        <v>2666</v>
      </c>
      <c r="G199" s="153" t="s">
        <v>309</v>
      </c>
      <c r="H199" s="154">
        <v>2</v>
      </c>
      <c r="I199" s="40"/>
      <c r="J199" s="155">
        <f t="shared" si="0"/>
        <v>0</v>
      </c>
      <c r="K199" s="152" t="s">
        <v>1</v>
      </c>
      <c r="L199" s="24"/>
      <c r="M199" s="156" t="s">
        <v>1</v>
      </c>
      <c r="N199" s="157" t="s">
        <v>42</v>
      </c>
      <c r="P199" s="158">
        <f t="shared" si="1"/>
        <v>0</v>
      </c>
      <c r="Q199" s="158">
        <v>0</v>
      </c>
      <c r="R199" s="158">
        <f t="shared" si="2"/>
        <v>0</v>
      </c>
      <c r="S199" s="158">
        <v>0</v>
      </c>
      <c r="T199" s="159">
        <f t="shared" si="3"/>
        <v>0</v>
      </c>
      <c r="AR199" s="41" t="s">
        <v>394</v>
      </c>
      <c r="AT199" s="41" t="s">
        <v>306</v>
      </c>
      <c r="AU199" s="41" t="s">
        <v>86</v>
      </c>
      <c r="AY199" s="17" t="s">
        <v>304</v>
      </c>
      <c r="BE199" s="42">
        <f t="shared" si="4"/>
        <v>0</v>
      </c>
      <c r="BF199" s="42">
        <f t="shared" si="5"/>
        <v>0</v>
      </c>
      <c r="BG199" s="42">
        <f t="shared" si="6"/>
        <v>0</v>
      </c>
      <c r="BH199" s="42">
        <f t="shared" si="7"/>
        <v>0</v>
      </c>
      <c r="BI199" s="42">
        <f t="shared" si="8"/>
        <v>0</v>
      </c>
      <c r="BJ199" s="17" t="s">
        <v>8</v>
      </c>
      <c r="BK199" s="42">
        <f t="shared" si="9"/>
        <v>0</v>
      </c>
      <c r="BL199" s="17" t="s">
        <v>394</v>
      </c>
      <c r="BM199" s="41" t="s">
        <v>695</v>
      </c>
    </row>
    <row r="200" spans="2:65" s="1" customFormat="1" ht="62.65" customHeight="1" x14ac:dyDescent="0.2">
      <c r="B200" s="24"/>
      <c r="C200" s="150" t="s">
        <v>481</v>
      </c>
      <c r="D200" s="150" t="s">
        <v>306</v>
      </c>
      <c r="E200" s="151" t="s">
        <v>2667</v>
      </c>
      <c r="F200" s="152" t="s">
        <v>4012</v>
      </c>
      <c r="G200" s="153" t="s">
        <v>309</v>
      </c>
      <c r="H200" s="154">
        <v>2</v>
      </c>
      <c r="I200" s="40"/>
      <c r="J200" s="155">
        <f t="shared" si="0"/>
        <v>0</v>
      </c>
      <c r="K200" s="152" t="s">
        <v>1</v>
      </c>
      <c r="L200" s="24"/>
      <c r="M200" s="156" t="s">
        <v>1</v>
      </c>
      <c r="N200" s="157" t="s">
        <v>42</v>
      </c>
      <c r="P200" s="158">
        <f t="shared" si="1"/>
        <v>0</v>
      </c>
      <c r="Q200" s="158">
        <v>0</v>
      </c>
      <c r="R200" s="158">
        <f t="shared" si="2"/>
        <v>0</v>
      </c>
      <c r="S200" s="158">
        <v>0</v>
      </c>
      <c r="T200" s="159">
        <f t="shared" si="3"/>
        <v>0</v>
      </c>
      <c r="AR200" s="41" t="s">
        <v>394</v>
      </c>
      <c r="AT200" s="41" t="s">
        <v>306</v>
      </c>
      <c r="AU200" s="41" t="s">
        <v>86</v>
      </c>
      <c r="AY200" s="17" t="s">
        <v>304</v>
      </c>
      <c r="BE200" s="42">
        <f t="shared" si="4"/>
        <v>0</v>
      </c>
      <c r="BF200" s="42">
        <f t="shared" si="5"/>
        <v>0</v>
      </c>
      <c r="BG200" s="42">
        <f t="shared" si="6"/>
        <v>0</v>
      </c>
      <c r="BH200" s="42">
        <f t="shared" si="7"/>
        <v>0</v>
      </c>
      <c r="BI200" s="42">
        <f t="shared" si="8"/>
        <v>0</v>
      </c>
      <c r="BJ200" s="17" t="s">
        <v>8</v>
      </c>
      <c r="BK200" s="42">
        <f t="shared" si="9"/>
        <v>0</v>
      </c>
      <c r="BL200" s="17" t="s">
        <v>394</v>
      </c>
      <c r="BM200" s="41" t="s">
        <v>704</v>
      </c>
    </row>
    <row r="201" spans="2:65" s="1" customFormat="1" ht="62.65" customHeight="1" x14ac:dyDescent="0.2">
      <c r="B201" s="24"/>
      <c r="C201" s="150" t="s">
        <v>493</v>
      </c>
      <c r="D201" s="150" t="s">
        <v>306</v>
      </c>
      <c r="E201" s="151" t="s">
        <v>2668</v>
      </c>
      <c r="F201" s="152" t="s">
        <v>4013</v>
      </c>
      <c r="G201" s="153" t="s">
        <v>309</v>
      </c>
      <c r="H201" s="154">
        <v>4</v>
      </c>
      <c r="I201" s="40"/>
      <c r="J201" s="155">
        <f t="shared" si="0"/>
        <v>0</v>
      </c>
      <c r="K201" s="152" t="s">
        <v>1</v>
      </c>
      <c r="L201" s="24"/>
      <c r="M201" s="156" t="s">
        <v>1</v>
      </c>
      <c r="N201" s="157" t="s">
        <v>42</v>
      </c>
      <c r="P201" s="158">
        <f t="shared" si="1"/>
        <v>0</v>
      </c>
      <c r="Q201" s="158">
        <v>0</v>
      </c>
      <c r="R201" s="158">
        <f t="shared" si="2"/>
        <v>0</v>
      </c>
      <c r="S201" s="158">
        <v>0</v>
      </c>
      <c r="T201" s="159">
        <f t="shared" si="3"/>
        <v>0</v>
      </c>
      <c r="AR201" s="41" t="s">
        <v>394</v>
      </c>
      <c r="AT201" s="41" t="s">
        <v>306</v>
      </c>
      <c r="AU201" s="41" t="s">
        <v>86</v>
      </c>
      <c r="AY201" s="17" t="s">
        <v>304</v>
      </c>
      <c r="BE201" s="42">
        <f t="shared" si="4"/>
        <v>0</v>
      </c>
      <c r="BF201" s="42">
        <f t="shared" si="5"/>
        <v>0</v>
      </c>
      <c r="BG201" s="42">
        <f t="shared" si="6"/>
        <v>0</v>
      </c>
      <c r="BH201" s="42">
        <f t="shared" si="7"/>
        <v>0</v>
      </c>
      <c r="BI201" s="42">
        <f t="shared" si="8"/>
        <v>0</v>
      </c>
      <c r="BJ201" s="17" t="s">
        <v>8</v>
      </c>
      <c r="BK201" s="42">
        <f t="shared" si="9"/>
        <v>0</v>
      </c>
      <c r="BL201" s="17" t="s">
        <v>394</v>
      </c>
      <c r="BM201" s="41" t="s">
        <v>714</v>
      </c>
    </row>
    <row r="202" spans="2:65" s="1" customFormat="1" ht="66.75" customHeight="1" x14ac:dyDescent="0.2">
      <c r="B202" s="24"/>
      <c r="C202" s="150" t="s">
        <v>508</v>
      </c>
      <c r="D202" s="150" t="s">
        <v>306</v>
      </c>
      <c r="E202" s="151" t="s">
        <v>2669</v>
      </c>
      <c r="F202" s="152" t="s">
        <v>2670</v>
      </c>
      <c r="G202" s="153" t="s">
        <v>309</v>
      </c>
      <c r="H202" s="154">
        <v>10</v>
      </c>
      <c r="I202" s="40"/>
      <c r="J202" s="155">
        <f t="shared" si="0"/>
        <v>0</v>
      </c>
      <c r="K202" s="152" t="s">
        <v>1</v>
      </c>
      <c r="L202" s="24"/>
      <c r="M202" s="156" t="s">
        <v>1</v>
      </c>
      <c r="N202" s="157" t="s">
        <v>42</v>
      </c>
      <c r="P202" s="158">
        <f t="shared" si="1"/>
        <v>0</v>
      </c>
      <c r="Q202" s="158">
        <v>0</v>
      </c>
      <c r="R202" s="158">
        <f t="shared" si="2"/>
        <v>0</v>
      </c>
      <c r="S202" s="158">
        <v>0</v>
      </c>
      <c r="T202" s="159">
        <f t="shared" si="3"/>
        <v>0</v>
      </c>
      <c r="AR202" s="41" t="s">
        <v>394</v>
      </c>
      <c r="AT202" s="41" t="s">
        <v>306</v>
      </c>
      <c r="AU202" s="41" t="s">
        <v>86</v>
      </c>
      <c r="AY202" s="17" t="s">
        <v>304</v>
      </c>
      <c r="BE202" s="42">
        <f t="shared" si="4"/>
        <v>0</v>
      </c>
      <c r="BF202" s="42">
        <f t="shared" si="5"/>
        <v>0</v>
      </c>
      <c r="BG202" s="42">
        <f t="shared" si="6"/>
        <v>0</v>
      </c>
      <c r="BH202" s="42">
        <f t="shared" si="7"/>
        <v>0</v>
      </c>
      <c r="BI202" s="42">
        <f t="shared" si="8"/>
        <v>0</v>
      </c>
      <c r="BJ202" s="17" t="s">
        <v>8</v>
      </c>
      <c r="BK202" s="42">
        <f t="shared" si="9"/>
        <v>0</v>
      </c>
      <c r="BL202" s="17" t="s">
        <v>394</v>
      </c>
      <c r="BM202" s="41" t="s">
        <v>738</v>
      </c>
    </row>
    <row r="203" spans="2:65" s="1" customFormat="1" ht="37.9" customHeight="1" x14ac:dyDescent="0.2">
      <c r="B203" s="24"/>
      <c r="C203" s="150" t="s">
        <v>526</v>
      </c>
      <c r="D203" s="150" t="s">
        <v>306</v>
      </c>
      <c r="E203" s="151" t="s">
        <v>2671</v>
      </c>
      <c r="F203" s="152" t="s">
        <v>2672</v>
      </c>
      <c r="G203" s="153" t="s">
        <v>309</v>
      </c>
      <c r="H203" s="154">
        <v>1</v>
      </c>
      <c r="I203" s="40"/>
      <c r="J203" s="155">
        <f t="shared" si="0"/>
        <v>0</v>
      </c>
      <c r="K203" s="152" t="s">
        <v>1</v>
      </c>
      <c r="L203" s="24"/>
      <c r="M203" s="156" t="s">
        <v>1</v>
      </c>
      <c r="N203" s="157" t="s">
        <v>42</v>
      </c>
      <c r="P203" s="158">
        <f t="shared" si="1"/>
        <v>0</v>
      </c>
      <c r="Q203" s="158">
        <v>0</v>
      </c>
      <c r="R203" s="158">
        <f t="shared" si="2"/>
        <v>0</v>
      </c>
      <c r="S203" s="158">
        <v>0</v>
      </c>
      <c r="T203" s="159">
        <f t="shared" si="3"/>
        <v>0</v>
      </c>
      <c r="AR203" s="41" t="s">
        <v>394</v>
      </c>
      <c r="AT203" s="41" t="s">
        <v>306</v>
      </c>
      <c r="AU203" s="41" t="s">
        <v>86</v>
      </c>
      <c r="AY203" s="17" t="s">
        <v>304</v>
      </c>
      <c r="BE203" s="42">
        <f t="shared" si="4"/>
        <v>0</v>
      </c>
      <c r="BF203" s="42">
        <f t="shared" si="5"/>
        <v>0</v>
      </c>
      <c r="BG203" s="42">
        <f t="shared" si="6"/>
        <v>0</v>
      </c>
      <c r="BH203" s="42">
        <f t="shared" si="7"/>
        <v>0</v>
      </c>
      <c r="BI203" s="42">
        <f t="shared" si="8"/>
        <v>0</v>
      </c>
      <c r="BJ203" s="17" t="s">
        <v>8</v>
      </c>
      <c r="BK203" s="42">
        <f t="shared" si="9"/>
        <v>0</v>
      </c>
      <c r="BL203" s="17" t="s">
        <v>394</v>
      </c>
      <c r="BM203" s="41" t="s">
        <v>749</v>
      </c>
    </row>
    <row r="204" spans="2:65" s="1" customFormat="1" ht="37.9" customHeight="1" x14ac:dyDescent="0.2">
      <c r="B204" s="24"/>
      <c r="C204" s="150" t="s">
        <v>530</v>
      </c>
      <c r="D204" s="150" t="s">
        <v>306</v>
      </c>
      <c r="E204" s="151" t="s">
        <v>2673</v>
      </c>
      <c r="F204" s="152" t="s">
        <v>2674</v>
      </c>
      <c r="G204" s="153" t="s">
        <v>309</v>
      </c>
      <c r="H204" s="154">
        <v>1</v>
      </c>
      <c r="I204" s="40"/>
      <c r="J204" s="155">
        <f t="shared" si="0"/>
        <v>0</v>
      </c>
      <c r="K204" s="152" t="s">
        <v>1</v>
      </c>
      <c r="L204" s="24"/>
      <c r="M204" s="156" t="s">
        <v>1</v>
      </c>
      <c r="N204" s="157" t="s">
        <v>42</v>
      </c>
      <c r="P204" s="158">
        <f t="shared" si="1"/>
        <v>0</v>
      </c>
      <c r="Q204" s="158">
        <v>0</v>
      </c>
      <c r="R204" s="158">
        <f t="shared" si="2"/>
        <v>0</v>
      </c>
      <c r="S204" s="158">
        <v>0</v>
      </c>
      <c r="T204" s="159">
        <f t="shared" si="3"/>
        <v>0</v>
      </c>
      <c r="AR204" s="41" t="s">
        <v>394</v>
      </c>
      <c r="AT204" s="41" t="s">
        <v>306</v>
      </c>
      <c r="AU204" s="41" t="s">
        <v>86</v>
      </c>
      <c r="AY204" s="17" t="s">
        <v>304</v>
      </c>
      <c r="BE204" s="42">
        <f t="shared" si="4"/>
        <v>0</v>
      </c>
      <c r="BF204" s="42">
        <f t="shared" si="5"/>
        <v>0</v>
      </c>
      <c r="BG204" s="42">
        <f t="shared" si="6"/>
        <v>0</v>
      </c>
      <c r="BH204" s="42">
        <f t="shared" si="7"/>
        <v>0</v>
      </c>
      <c r="BI204" s="42">
        <f t="shared" si="8"/>
        <v>0</v>
      </c>
      <c r="BJ204" s="17" t="s">
        <v>8</v>
      </c>
      <c r="BK204" s="42">
        <f t="shared" si="9"/>
        <v>0</v>
      </c>
      <c r="BL204" s="17" t="s">
        <v>394</v>
      </c>
      <c r="BM204" s="41" t="s">
        <v>760</v>
      </c>
    </row>
    <row r="205" spans="2:65" s="1" customFormat="1" ht="16.5" customHeight="1" x14ac:dyDescent="0.2">
      <c r="B205" s="24"/>
      <c r="C205" s="150" t="s">
        <v>536</v>
      </c>
      <c r="D205" s="150" t="s">
        <v>306</v>
      </c>
      <c r="E205" s="151" t="s">
        <v>2675</v>
      </c>
      <c r="F205" s="152" t="s">
        <v>2676</v>
      </c>
      <c r="G205" s="153" t="s">
        <v>309</v>
      </c>
      <c r="H205" s="154">
        <v>2</v>
      </c>
      <c r="I205" s="40"/>
      <c r="J205" s="155">
        <f t="shared" si="0"/>
        <v>0</v>
      </c>
      <c r="K205" s="152" t="s">
        <v>1</v>
      </c>
      <c r="L205" s="24"/>
      <c r="M205" s="156" t="s">
        <v>1</v>
      </c>
      <c r="N205" s="157" t="s">
        <v>42</v>
      </c>
      <c r="P205" s="158">
        <f t="shared" si="1"/>
        <v>0</v>
      </c>
      <c r="Q205" s="158">
        <v>0</v>
      </c>
      <c r="R205" s="158">
        <f t="shared" si="2"/>
        <v>0</v>
      </c>
      <c r="S205" s="158">
        <v>0</v>
      </c>
      <c r="T205" s="159">
        <f t="shared" si="3"/>
        <v>0</v>
      </c>
      <c r="AR205" s="41" t="s">
        <v>394</v>
      </c>
      <c r="AT205" s="41" t="s">
        <v>306</v>
      </c>
      <c r="AU205" s="41" t="s">
        <v>86</v>
      </c>
      <c r="AY205" s="17" t="s">
        <v>304</v>
      </c>
      <c r="BE205" s="42">
        <f t="shared" si="4"/>
        <v>0</v>
      </c>
      <c r="BF205" s="42">
        <f t="shared" si="5"/>
        <v>0</v>
      </c>
      <c r="BG205" s="42">
        <f t="shared" si="6"/>
        <v>0</v>
      </c>
      <c r="BH205" s="42">
        <f t="shared" si="7"/>
        <v>0</v>
      </c>
      <c r="BI205" s="42">
        <f t="shared" si="8"/>
        <v>0</v>
      </c>
      <c r="BJ205" s="17" t="s">
        <v>8</v>
      </c>
      <c r="BK205" s="42">
        <f t="shared" si="9"/>
        <v>0</v>
      </c>
      <c r="BL205" s="17" t="s">
        <v>394</v>
      </c>
      <c r="BM205" s="41" t="s">
        <v>770</v>
      </c>
    </row>
    <row r="206" spans="2:65" s="1" customFormat="1" ht="21.75" customHeight="1" x14ac:dyDescent="0.2">
      <c r="B206" s="24"/>
      <c r="C206" s="150" t="s">
        <v>257</v>
      </c>
      <c r="D206" s="150" t="s">
        <v>306</v>
      </c>
      <c r="E206" s="151" t="s">
        <v>2677</v>
      </c>
      <c r="F206" s="152" t="s">
        <v>2678</v>
      </c>
      <c r="G206" s="153" t="s">
        <v>346</v>
      </c>
      <c r="H206" s="154">
        <v>170</v>
      </c>
      <c r="I206" s="40"/>
      <c r="J206" s="155">
        <f t="shared" si="0"/>
        <v>0</v>
      </c>
      <c r="K206" s="152" t="s">
        <v>1</v>
      </c>
      <c r="L206" s="24"/>
      <c r="M206" s="156" t="s">
        <v>1</v>
      </c>
      <c r="N206" s="157" t="s">
        <v>42</v>
      </c>
      <c r="P206" s="158">
        <f t="shared" si="1"/>
        <v>0</v>
      </c>
      <c r="Q206" s="158">
        <v>0</v>
      </c>
      <c r="R206" s="158">
        <f t="shared" si="2"/>
        <v>0</v>
      </c>
      <c r="S206" s="158">
        <v>0</v>
      </c>
      <c r="T206" s="159">
        <f t="shared" si="3"/>
        <v>0</v>
      </c>
      <c r="AR206" s="41" t="s">
        <v>394</v>
      </c>
      <c r="AT206" s="41" t="s">
        <v>306</v>
      </c>
      <c r="AU206" s="41" t="s">
        <v>86</v>
      </c>
      <c r="AY206" s="17" t="s">
        <v>304</v>
      </c>
      <c r="BE206" s="42">
        <f t="shared" si="4"/>
        <v>0</v>
      </c>
      <c r="BF206" s="42">
        <f t="shared" si="5"/>
        <v>0</v>
      </c>
      <c r="BG206" s="42">
        <f t="shared" si="6"/>
        <v>0</v>
      </c>
      <c r="BH206" s="42">
        <f t="shared" si="7"/>
        <v>0</v>
      </c>
      <c r="BI206" s="42">
        <f t="shared" si="8"/>
        <v>0</v>
      </c>
      <c r="BJ206" s="17" t="s">
        <v>8</v>
      </c>
      <c r="BK206" s="42">
        <f t="shared" si="9"/>
        <v>0</v>
      </c>
      <c r="BL206" s="17" t="s">
        <v>394</v>
      </c>
      <c r="BM206" s="41" t="s">
        <v>779</v>
      </c>
    </row>
    <row r="207" spans="2:65" s="1" customFormat="1" ht="24.2" customHeight="1" x14ac:dyDescent="0.2">
      <c r="B207" s="24"/>
      <c r="C207" s="150" t="s">
        <v>547</v>
      </c>
      <c r="D207" s="150" t="s">
        <v>306</v>
      </c>
      <c r="E207" s="151" t="s">
        <v>2679</v>
      </c>
      <c r="F207" s="152" t="s">
        <v>2680</v>
      </c>
      <c r="G207" s="153" t="s">
        <v>346</v>
      </c>
      <c r="H207" s="154">
        <v>43</v>
      </c>
      <c r="I207" s="40"/>
      <c r="J207" s="155">
        <f t="shared" si="0"/>
        <v>0</v>
      </c>
      <c r="K207" s="152" t="s">
        <v>1</v>
      </c>
      <c r="L207" s="24"/>
      <c r="M207" s="156" t="s">
        <v>1</v>
      </c>
      <c r="N207" s="157" t="s">
        <v>42</v>
      </c>
      <c r="P207" s="158">
        <f t="shared" si="1"/>
        <v>0</v>
      </c>
      <c r="Q207" s="158">
        <v>0</v>
      </c>
      <c r="R207" s="158">
        <f t="shared" si="2"/>
        <v>0</v>
      </c>
      <c r="S207" s="158">
        <v>0</v>
      </c>
      <c r="T207" s="159">
        <f t="shared" si="3"/>
        <v>0</v>
      </c>
      <c r="AR207" s="41" t="s">
        <v>394</v>
      </c>
      <c r="AT207" s="41" t="s">
        <v>306</v>
      </c>
      <c r="AU207" s="41" t="s">
        <v>86</v>
      </c>
      <c r="AY207" s="17" t="s">
        <v>304</v>
      </c>
      <c r="BE207" s="42">
        <f t="shared" si="4"/>
        <v>0</v>
      </c>
      <c r="BF207" s="42">
        <f t="shared" si="5"/>
        <v>0</v>
      </c>
      <c r="BG207" s="42">
        <f t="shared" si="6"/>
        <v>0</v>
      </c>
      <c r="BH207" s="42">
        <f t="shared" si="7"/>
        <v>0</v>
      </c>
      <c r="BI207" s="42">
        <f t="shared" si="8"/>
        <v>0</v>
      </c>
      <c r="BJ207" s="17" t="s">
        <v>8</v>
      </c>
      <c r="BK207" s="42">
        <f t="shared" si="9"/>
        <v>0</v>
      </c>
      <c r="BL207" s="17" t="s">
        <v>394</v>
      </c>
      <c r="BM207" s="41" t="s">
        <v>788</v>
      </c>
    </row>
    <row r="208" spans="2:65" s="1" customFormat="1" ht="24.2" customHeight="1" x14ac:dyDescent="0.2">
      <c r="B208" s="24"/>
      <c r="C208" s="150" t="s">
        <v>567</v>
      </c>
      <c r="D208" s="150" t="s">
        <v>306</v>
      </c>
      <c r="E208" s="151" t="s">
        <v>2681</v>
      </c>
      <c r="F208" s="152" t="s">
        <v>2682</v>
      </c>
      <c r="G208" s="153" t="s">
        <v>2683</v>
      </c>
      <c r="H208" s="47"/>
      <c r="I208" s="40"/>
      <c r="J208" s="155">
        <f t="shared" si="0"/>
        <v>0</v>
      </c>
      <c r="K208" s="152" t="s">
        <v>1</v>
      </c>
      <c r="L208" s="24"/>
      <c r="M208" s="156" t="s">
        <v>1</v>
      </c>
      <c r="N208" s="157" t="s">
        <v>42</v>
      </c>
      <c r="P208" s="158">
        <f t="shared" si="1"/>
        <v>0</v>
      </c>
      <c r="Q208" s="158">
        <v>0</v>
      </c>
      <c r="R208" s="158">
        <f t="shared" si="2"/>
        <v>0</v>
      </c>
      <c r="S208" s="158">
        <v>0</v>
      </c>
      <c r="T208" s="159">
        <f t="shared" si="3"/>
        <v>0</v>
      </c>
      <c r="AR208" s="41" t="s">
        <v>394</v>
      </c>
      <c r="AT208" s="41" t="s">
        <v>306</v>
      </c>
      <c r="AU208" s="41" t="s">
        <v>86</v>
      </c>
      <c r="AY208" s="17" t="s">
        <v>304</v>
      </c>
      <c r="BE208" s="42">
        <f t="shared" si="4"/>
        <v>0</v>
      </c>
      <c r="BF208" s="42">
        <f t="shared" si="5"/>
        <v>0</v>
      </c>
      <c r="BG208" s="42">
        <f t="shared" si="6"/>
        <v>0</v>
      </c>
      <c r="BH208" s="42">
        <f t="shared" si="7"/>
        <v>0</v>
      </c>
      <c r="BI208" s="42">
        <f t="shared" si="8"/>
        <v>0</v>
      </c>
      <c r="BJ208" s="17" t="s">
        <v>8</v>
      </c>
      <c r="BK208" s="42">
        <f t="shared" si="9"/>
        <v>0</v>
      </c>
      <c r="BL208" s="17" t="s">
        <v>394</v>
      </c>
      <c r="BM208" s="41" t="s">
        <v>800</v>
      </c>
    </row>
    <row r="209" spans="2:65" s="11" customFormat="1" ht="22.9" customHeight="1" x14ac:dyDescent="0.2">
      <c r="B209" s="142"/>
      <c r="D209" s="37" t="s">
        <v>76</v>
      </c>
      <c r="E209" s="148" t="s">
        <v>2684</v>
      </c>
      <c r="F209" s="148" t="s">
        <v>2685</v>
      </c>
      <c r="J209" s="149">
        <f>BK209</f>
        <v>0</v>
      </c>
      <c r="L209" s="142"/>
      <c r="M209" s="145"/>
      <c r="P209" s="146">
        <f>SUM(P210:P257)</f>
        <v>0</v>
      </c>
      <c r="R209" s="146">
        <f>SUM(R210:R257)</f>
        <v>0</v>
      </c>
      <c r="T209" s="147">
        <f>SUM(T210:T257)</f>
        <v>0</v>
      </c>
      <c r="AR209" s="37" t="s">
        <v>86</v>
      </c>
      <c r="AT209" s="38" t="s">
        <v>76</v>
      </c>
      <c r="AU209" s="38" t="s">
        <v>8</v>
      </c>
      <c r="AY209" s="37" t="s">
        <v>304</v>
      </c>
      <c r="BK209" s="39">
        <f>SUM(BK210:BK257)</f>
        <v>0</v>
      </c>
    </row>
    <row r="210" spans="2:65" s="1" customFormat="1" ht="24.2" customHeight="1" x14ac:dyDescent="0.2">
      <c r="B210" s="24"/>
      <c r="C210" s="150" t="s">
        <v>571</v>
      </c>
      <c r="D210" s="150" t="s">
        <v>306</v>
      </c>
      <c r="E210" s="151" t="s">
        <v>2686</v>
      </c>
      <c r="F210" s="152" t="s">
        <v>2687</v>
      </c>
      <c r="G210" s="153" t="s">
        <v>346</v>
      </c>
      <c r="H210" s="154">
        <v>10</v>
      </c>
      <c r="I210" s="40"/>
      <c r="J210" s="155">
        <f t="shared" ref="J210:J257" si="10">ROUND(I210*H210,0)</f>
        <v>0</v>
      </c>
      <c r="K210" s="152" t="s">
        <v>1</v>
      </c>
      <c r="L210" s="24"/>
      <c r="M210" s="156" t="s">
        <v>1</v>
      </c>
      <c r="N210" s="157" t="s">
        <v>42</v>
      </c>
      <c r="P210" s="158">
        <f t="shared" ref="P210:P257" si="11">O210*H210</f>
        <v>0</v>
      </c>
      <c r="Q210" s="158">
        <v>0</v>
      </c>
      <c r="R210" s="158">
        <f t="shared" ref="R210:R257" si="12">Q210*H210</f>
        <v>0</v>
      </c>
      <c r="S210" s="158">
        <v>0</v>
      </c>
      <c r="T210" s="159">
        <f t="shared" ref="T210:T257" si="13">S210*H210</f>
        <v>0</v>
      </c>
      <c r="AR210" s="41" t="s">
        <v>394</v>
      </c>
      <c r="AT210" s="41" t="s">
        <v>306</v>
      </c>
      <c r="AU210" s="41" t="s">
        <v>86</v>
      </c>
      <c r="AY210" s="17" t="s">
        <v>304</v>
      </c>
      <c r="BE210" s="42">
        <f t="shared" ref="BE210:BE257" si="14">IF(N210="základní",J210,0)</f>
        <v>0</v>
      </c>
      <c r="BF210" s="42">
        <f t="shared" ref="BF210:BF257" si="15">IF(N210="snížená",J210,0)</f>
        <v>0</v>
      </c>
      <c r="BG210" s="42">
        <f t="shared" ref="BG210:BG257" si="16">IF(N210="zákl. přenesená",J210,0)</f>
        <v>0</v>
      </c>
      <c r="BH210" s="42">
        <f t="shared" ref="BH210:BH257" si="17">IF(N210="sníž. přenesená",J210,0)</f>
        <v>0</v>
      </c>
      <c r="BI210" s="42">
        <f t="shared" ref="BI210:BI257" si="18">IF(N210="nulová",J210,0)</f>
        <v>0</v>
      </c>
      <c r="BJ210" s="17" t="s">
        <v>8</v>
      </c>
      <c r="BK210" s="42">
        <f t="shared" ref="BK210:BK257" si="19">ROUND(I210*H210,0)</f>
        <v>0</v>
      </c>
      <c r="BL210" s="17" t="s">
        <v>394</v>
      </c>
      <c r="BM210" s="41" t="s">
        <v>812</v>
      </c>
    </row>
    <row r="211" spans="2:65" s="1" customFormat="1" ht="16.5" customHeight="1" x14ac:dyDescent="0.2">
      <c r="B211" s="24"/>
      <c r="C211" s="150" t="s">
        <v>576</v>
      </c>
      <c r="D211" s="150" t="s">
        <v>306</v>
      </c>
      <c r="E211" s="151" t="s">
        <v>2688</v>
      </c>
      <c r="F211" s="152" t="s">
        <v>2689</v>
      </c>
      <c r="G211" s="153" t="s">
        <v>346</v>
      </c>
      <c r="H211" s="154">
        <v>60</v>
      </c>
      <c r="I211" s="40"/>
      <c r="J211" s="155">
        <f t="shared" si="10"/>
        <v>0</v>
      </c>
      <c r="K211" s="152" t="s">
        <v>1</v>
      </c>
      <c r="L211" s="24"/>
      <c r="M211" s="156" t="s">
        <v>1</v>
      </c>
      <c r="N211" s="157" t="s">
        <v>42</v>
      </c>
      <c r="P211" s="158">
        <f t="shared" si="11"/>
        <v>0</v>
      </c>
      <c r="Q211" s="158">
        <v>0</v>
      </c>
      <c r="R211" s="158">
        <f t="shared" si="12"/>
        <v>0</v>
      </c>
      <c r="S211" s="158">
        <v>0</v>
      </c>
      <c r="T211" s="159">
        <f t="shared" si="13"/>
        <v>0</v>
      </c>
      <c r="AR211" s="41" t="s">
        <v>394</v>
      </c>
      <c r="AT211" s="41" t="s">
        <v>306</v>
      </c>
      <c r="AU211" s="41" t="s">
        <v>86</v>
      </c>
      <c r="AY211" s="17" t="s">
        <v>304</v>
      </c>
      <c r="BE211" s="42">
        <f t="shared" si="14"/>
        <v>0</v>
      </c>
      <c r="BF211" s="42">
        <f t="shared" si="15"/>
        <v>0</v>
      </c>
      <c r="BG211" s="42">
        <f t="shared" si="16"/>
        <v>0</v>
      </c>
      <c r="BH211" s="42">
        <f t="shared" si="17"/>
        <v>0</v>
      </c>
      <c r="BI211" s="42">
        <f t="shared" si="18"/>
        <v>0</v>
      </c>
      <c r="BJ211" s="17" t="s">
        <v>8</v>
      </c>
      <c r="BK211" s="42">
        <f t="shared" si="19"/>
        <v>0</v>
      </c>
      <c r="BL211" s="17" t="s">
        <v>394</v>
      </c>
      <c r="BM211" s="41" t="s">
        <v>821</v>
      </c>
    </row>
    <row r="212" spans="2:65" s="1" customFormat="1" ht="21.75" customHeight="1" x14ac:dyDescent="0.2">
      <c r="B212" s="24"/>
      <c r="C212" s="150" t="s">
        <v>581</v>
      </c>
      <c r="D212" s="150" t="s">
        <v>306</v>
      </c>
      <c r="E212" s="151" t="s">
        <v>2690</v>
      </c>
      <c r="F212" s="152" t="s">
        <v>2691</v>
      </c>
      <c r="G212" s="153" t="s">
        <v>346</v>
      </c>
      <c r="H212" s="154">
        <v>100</v>
      </c>
      <c r="I212" s="40"/>
      <c r="J212" s="155">
        <f t="shared" si="10"/>
        <v>0</v>
      </c>
      <c r="K212" s="152" t="s">
        <v>1</v>
      </c>
      <c r="L212" s="24"/>
      <c r="M212" s="156" t="s">
        <v>1</v>
      </c>
      <c r="N212" s="157" t="s">
        <v>42</v>
      </c>
      <c r="P212" s="158">
        <f t="shared" si="11"/>
        <v>0</v>
      </c>
      <c r="Q212" s="158">
        <v>0</v>
      </c>
      <c r="R212" s="158">
        <f t="shared" si="12"/>
        <v>0</v>
      </c>
      <c r="S212" s="158">
        <v>0</v>
      </c>
      <c r="T212" s="159">
        <f t="shared" si="13"/>
        <v>0</v>
      </c>
      <c r="AR212" s="41" t="s">
        <v>394</v>
      </c>
      <c r="AT212" s="41" t="s">
        <v>306</v>
      </c>
      <c r="AU212" s="41" t="s">
        <v>86</v>
      </c>
      <c r="AY212" s="17" t="s">
        <v>304</v>
      </c>
      <c r="BE212" s="42">
        <f t="shared" si="14"/>
        <v>0</v>
      </c>
      <c r="BF212" s="42">
        <f t="shared" si="15"/>
        <v>0</v>
      </c>
      <c r="BG212" s="42">
        <f t="shared" si="16"/>
        <v>0</v>
      </c>
      <c r="BH212" s="42">
        <f t="shared" si="17"/>
        <v>0</v>
      </c>
      <c r="BI212" s="42">
        <f t="shared" si="18"/>
        <v>0</v>
      </c>
      <c r="BJ212" s="17" t="s">
        <v>8</v>
      </c>
      <c r="BK212" s="42">
        <f t="shared" si="19"/>
        <v>0</v>
      </c>
      <c r="BL212" s="17" t="s">
        <v>394</v>
      </c>
      <c r="BM212" s="41" t="s">
        <v>831</v>
      </c>
    </row>
    <row r="213" spans="2:65" s="1" customFormat="1" ht="44.25" customHeight="1" x14ac:dyDescent="0.2">
      <c r="B213" s="24"/>
      <c r="C213" s="150" t="s">
        <v>586</v>
      </c>
      <c r="D213" s="150" t="s">
        <v>306</v>
      </c>
      <c r="E213" s="151" t="s">
        <v>2692</v>
      </c>
      <c r="F213" s="152" t="s">
        <v>2693</v>
      </c>
      <c r="G213" s="153" t="s">
        <v>346</v>
      </c>
      <c r="H213" s="154">
        <v>3</v>
      </c>
      <c r="I213" s="40"/>
      <c r="J213" s="155">
        <f t="shared" si="10"/>
        <v>0</v>
      </c>
      <c r="K213" s="152" t="s">
        <v>1</v>
      </c>
      <c r="L213" s="24"/>
      <c r="M213" s="156" t="s">
        <v>1</v>
      </c>
      <c r="N213" s="157" t="s">
        <v>42</v>
      </c>
      <c r="P213" s="158">
        <f t="shared" si="11"/>
        <v>0</v>
      </c>
      <c r="Q213" s="158">
        <v>0</v>
      </c>
      <c r="R213" s="158">
        <f t="shared" si="12"/>
        <v>0</v>
      </c>
      <c r="S213" s="158">
        <v>0</v>
      </c>
      <c r="T213" s="159">
        <f t="shared" si="13"/>
        <v>0</v>
      </c>
      <c r="AR213" s="41" t="s">
        <v>394</v>
      </c>
      <c r="AT213" s="41" t="s">
        <v>306</v>
      </c>
      <c r="AU213" s="41" t="s">
        <v>86</v>
      </c>
      <c r="AY213" s="17" t="s">
        <v>304</v>
      </c>
      <c r="BE213" s="42">
        <f t="shared" si="14"/>
        <v>0</v>
      </c>
      <c r="BF213" s="42">
        <f t="shared" si="15"/>
        <v>0</v>
      </c>
      <c r="BG213" s="42">
        <f t="shared" si="16"/>
        <v>0</v>
      </c>
      <c r="BH213" s="42">
        <f t="shared" si="17"/>
        <v>0</v>
      </c>
      <c r="BI213" s="42">
        <f t="shared" si="18"/>
        <v>0</v>
      </c>
      <c r="BJ213" s="17" t="s">
        <v>8</v>
      </c>
      <c r="BK213" s="42">
        <f t="shared" si="19"/>
        <v>0</v>
      </c>
      <c r="BL213" s="17" t="s">
        <v>394</v>
      </c>
      <c r="BM213" s="41" t="s">
        <v>841</v>
      </c>
    </row>
    <row r="214" spans="2:65" s="1" customFormat="1" ht="37.9" customHeight="1" x14ac:dyDescent="0.2">
      <c r="B214" s="24"/>
      <c r="C214" s="150" t="s">
        <v>600</v>
      </c>
      <c r="D214" s="150" t="s">
        <v>306</v>
      </c>
      <c r="E214" s="151" t="s">
        <v>2694</v>
      </c>
      <c r="F214" s="152" t="s">
        <v>2695</v>
      </c>
      <c r="G214" s="153" t="s">
        <v>346</v>
      </c>
      <c r="H214" s="154">
        <v>10</v>
      </c>
      <c r="I214" s="40"/>
      <c r="J214" s="155">
        <f t="shared" si="10"/>
        <v>0</v>
      </c>
      <c r="K214" s="152" t="s">
        <v>1</v>
      </c>
      <c r="L214" s="24"/>
      <c r="M214" s="156" t="s">
        <v>1</v>
      </c>
      <c r="N214" s="157" t="s">
        <v>42</v>
      </c>
      <c r="P214" s="158">
        <f t="shared" si="11"/>
        <v>0</v>
      </c>
      <c r="Q214" s="158">
        <v>0</v>
      </c>
      <c r="R214" s="158">
        <f t="shared" si="12"/>
        <v>0</v>
      </c>
      <c r="S214" s="158">
        <v>0</v>
      </c>
      <c r="T214" s="159">
        <f t="shared" si="13"/>
        <v>0</v>
      </c>
      <c r="AR214" s="41" t="s">
        <v>394</v>
      </c>
      <c r="AT214" s="41" t="s">
        <v>306</v>
      </c>
      <c r="AU214" s="41" t="s">
        <v>86</v>
      </c>
      <c r="AY214" s="17" t="s">
        <v>304</v>
      </c>
      <c r="BE214" s="42">
        <f t="shared" si="14"/>
        <v>0</v>
      </c>
      <c r="BF214" s="42">
        <f t="shared" si="15"/>
        <v>0</v>
      </c>
      <c r="BG214" s="42">
        <f t="shared" si="16"/>
        <v>0</v>
      </c>
      <c r="BH214" s="42">
        <f t="shared" si="17"/>
        <v>0</v>
      </c>
      <c r="BI214" s="42">
        <f t="shared" si="18"/>
        <v>0</v>
      </c>
      <c r="BJ214" s="17" t="s">
        <v>8</v>
      </c>
      <c r="BK214" s="42">
        <f t="shared" si="19"/>
        <v>0</v>
      </c>
      <c r="BL214" s="17" t="s">
        <v>394</v>
      </c>
      <c r="BM214" s="41" t="s">
        <v>849</v>
      </c>
    </row>
    <row r="215" spans="2:65" s="1" customFormat="1" ht="37.9" customHeight="1" x14ac:dyDescent="0.2">
      <c r="B215" s="24"/>
      <c r="C215" s="150" t="s">
        <v>606</v>
      </c>
      <c r="D215" s="150" t="s">
        <v>306</v>
      </c>
      <c r="E215" s="151" t="s">
        <v>2696</v>
      </c>
      <c r="F215" s="152" t="s">
        <v>2697</v>
      </c>
      <c r="G215" s="153" t="s">
        <v>346</v>
      </c>
      <c r="H215" s="154">
        <v>65</v>
      </c>
      <c r="I215" s="40"/>
      <c r="J215" s="155">
        <f t="shared" si="10"/>
        <v>0</v>
      </c>
      <c r="K215" s="152" t="s">
        <v>1</v>
      </c>
      <c r="L215" s="24"/>
      <c r="M215" s="156" t="s">
        <v>1</v>
      </c>
      <c r="N215" s="157" t="s">
        <v>42</v>
      </c>
      <c r="P215" s="158">
        <f t="shared" si="11"/>
        <v>0</v>
      </c>
      <c r="Q215" s="158">
        <v>0</v>
      </c>
      <c r="R215" s="158">
        <f t="shared" si="12"/>
        <v>0</v>
      </c>
      <c r="S215" s="158">
        <v>0</v>
      </c>
      <c r="T215" s="159">
        <f t="shared" si="13"/>
        <v>0</v>
      </c>
      <c r="AR215" s="41" t="s">
        <v>394</v>
      </c>
      <c r="AT215" s="41" t="s">
        <v>306</v>
      </c>
      <c r="AU215" s="41" t="s">
        <v>86</v>
      </c>
      <c r="AY215" s="17" t="s">
        <v>304</v>
      </c>
      <c r="BE215" s="42">
        <f t="shared" si="14"/>
        <v>0</v>
      </c>
      <c r="BF215" s="42">
        <f t="shared" si="15"/>
        <v>0</v>
      </c>
      <c r="BG215" s="42">
        <f t="shared" si="16"/>
        <v>0</v>
      </c>
      <c r="BH215" s="42">
        <f t="shared" si="17"/>
        <v>0</v>
      </c>
      <c r="BI215" s="42">
        <f t="shared" si="18"/>
        <v>0</v>
      </c>
      <c r="BJ215" s="17" t="s">
        <v>8</v>
      </c>
      <c r="BK215" s="42">
        <f t="shared" si="19"/>
        <v>0</v>
      </c>
      <c r="BL215" s="17" t="s">
        <v>394</v>
      </c>
      <c r="BM215" s="41" t="s">
        <v>858</v>
      </c>
    </row>
    <row r="216" spans="2:65" s="1" customFormat="1" ht="49.15" customHeight="1" x14ac:dyDescent="0.2">
      <c r="B216" s="24"/>
      <c r="C216" s="150" t="s">
        <v>611</v>
      </c>
      <c r="D216" s="150" t="s">
        <v>306</v>
      </c>
      <c r="E216" s="151" t="s">
        <v>2698</v>
      </c>
      <c r="F216" s="152" t="s">
        <v>4011</v>
      </c>
      <c r="G216" s="153" t="s">
        <v>346</v>
      </c>
      <c r="H216" s="154">
        <v>96</v>
      </c>
      <c r="I216" s="40"/>
      <c r="J216" s="155">
        <f t="shared" si="10"/>
        <v>0</v>
      </c>
      <c r="K216" s="152" t="s">
        <v>1</v>
      </c>
      <c r="L216" s="24"/>
      <c r="M216" s="156" t="s">
        <v>1</v>
      </c>
      <c r="N216" s="157" t="s">
        <v>42</v>
      </c>
      <c r="P216" s="158">
        <f t="shared" si="11"/>
        <v>0</v>
      </c>
      <c r="Q216" s="158">
        <v>0</v>
      </c>
      <c r="R216" s="158">
        <f t="shared" si="12"/>
        <v>0</v>
      </c>
      <c r="S216" s="158">
        <v>0</v>
      </c>
      <c r="T216" s="159">
        <f t="shared" si="13"/>
        <v>0</v>
      </c>
      <c r="AR216" s="41" t="s">
        <v>394</v>
      </c>
      <c r="AT216" s="41" t="s">
        <v>306</v>
      </c>
      <c r="AU216" s="41" t="s">
        <v>86</v>
      </c>
      <c r="AY216" s="17" t="s">
        <v>304</v>
      </c>
      <c r="BE216" s="42">
        <f t="shared" si="14"/>
        <v>0</v>
      </c>
      <c r="BF216" s="42">
        <f t="shared" si="15"/>
        <v>0</v>
      </c>
      <c r="BG216" s="42">
        <f t="shared" si="16"/>
        <v>0</v>
      </c>
      <c r="BH216" s="42">
        <f t="shared" si="17"/>
        <v>0</v>
      </c>
      <c r="BI216" s="42">
        <f t="shared" si="18"/>
        <v>0</v>
      </c>
      <c r="BJ216" s="17" t="s">
        <v>8</v>
      </c>
      <c r="BK216" s="42">
        <f t="shared" si="19"/>
        <v>0</v>
      </c>
      <c r="BL216" s="17" t="s">
        <v>394</v>
      </c>
      <c r="BM216" s="41" t="s">
        <v>867</v>
      </c>
    </row>
    <row r="217" spans="2:65" s="1" customFormat="1" ht="37.9" customHeight="1" x14ac:dyDescent="0.2">
      <c r="B217" s="24"/>
      <c r="C217" s="150" t="s">
        <v>615</v>
      </c>
      <c r="D217" s="150" t="s">
        <v>306</v>
      </c>
      <c r="E217" s="151" t="s">
        <v>2699</v>
      </c>
      <c r="F217" s="152" t="s">
        <v>2700</v>
      </c>
      <c r="G217" s="153" t="s">
        <v>2622</v>
      </c>
      <c r="H217" s="154">
        <v>1</v>
      </c>
      <c r="I217" s="40"/>
      <c r="J217" s="155">
        <f t="shared" si="10"/>
        <v>0</v>
      </c>
      <c r="K217" s="152" t="s">
        <v>1</v>
      </c>
      <c r="L217" s="24"/>
      <c r="M217" s="156" t="s">
        <v>1</v>
      </c>
      <c r="N217" s="157" t="s">
        <v>42</v>
      </c>
      <c r="P217" s="158">
        <f t="shared" si="11"/>
        <v>0</v>
      </c>
      <c r="Q217" s="158">
        <v>0</v>
      </c>
      <c r="R217" s="158">
        <f t="shared" si="12"/>
        <v>0</v>
      </c>
      <c r="S217" s="158">
        <v>0</v>
      </c>
      <c r="T217" s="159">
        <f t="shared" si="13"/>
        <v>0</v>
      </c>
      <c r="AR217" s="41" t="s">
        <v>394</v>
      </c>
      <c r="AT217" s="41" t="s">
        <v>306</v>
      </c>
      <c r="AU217" s="41" t="s">
        <v>86</v>
      </c>
      <c r="AY217" s="17" t="s">
        <v>304</v>
      </c>
      <c r="BE217" s="42">
        <f t="shared" si="14"/>
        <v>0</v>
      </c>
      <c r="BF217" s="42">
        <f t="shared" si="15"/>
        <v>0</v>
      </c>
      <c r="BG217" s="42">
        <f t="shared" si="16"/>
        <v>0</v>
      </c>
      <c r="BH217" s="42">
        <f t="shared" si="17"/>
        <v>0</v>
      </c>
      <c r="BI217" s="42">
        <f t="shared" si="18"/>
        <v>0</v>
      </c>
      <c r="BJ217" s="17" t="s">
        <v>8</v>
      </c>
      <c r="BK217" s="42">
        <f t="shared" si="19"/>
        <v>0</v>
      </c>
      <c r="BL217" s="17" t="s">
        <v>394</v>
      </c>
      <c r="BM217" s="41" t="s">
        <v>876</v>
      </c>
    </row>
    <row r="218" spans="2:65" s="1" customFormat="1" ht="24.2" customHeight="1" x14ac:dyDescent="0.2">
      <c r="B218" s="24"/>
      <c r="C218" s="150" t="s">
        <v>620</v>
      </c>
      <c r="D218" s="150" t="s">
        <v>306</v>
      </c>
      <c r="E218" s="151" t="s">
        <v>2701</v>
      </c>
      <c r="F218" s="152" t="s">
        <v>2702</v>
      </c>
      <c r="G218" s="153" t="s">
        <v>346</v>
      </c>
      <c r="H218" s="154">
        <v>6</v>
      </c>
      <c r="I218" s="40"/>
      <c r="J218" s="155">
        <f t="shared" si="10"/>
        <v>0</v>
      </c>
      <c r="K218" s="152" t="s">
        <v>1</v>
      </c>
      <c r="L218" s="24"/>
      <c r="M218" s="156" t="s">
        <v>1</v>
      </c>
      <c r="N218" s="157" t="s">
        <v>42</v>
      </c>
      <c r="P218" s="158">
        <f t="shared" si="11"/>
        <v>0</v>
      </c>
      <c r="Q218" s="158">
        <v>0</v>
      </c>
      <c r="R218" s="158">
        <f t="shared" si="12"/>
        <v>0</v>
      </c>
      <c r="S218" s="158">
        <v>0</v>
      </c>
      <c r="T218" s="159">
        <f t="shared" si="13"/>
        <v>0</v>
      </c>
      <c r="AR218" s="41" t="s">
        <v>394</v>
      </c>
      <c r="AT218" s="41" t="s">
        <v>306</v>
      </c>
      <c r="AU218" s="41" t="s">
        <v>86</v>
      </c>
      <c r="AY218" s="17" t="s">
        <v>304</v>
      </c>
      <c r="BE218" s="42">
        <f t="shared" si="14"/>
        <v>0</v>
      </c>
      <c r="BF218" s="42">
        <f t="shared" si="15"/>
        <v>0</v>
      </c>
      <c r="BG218" s="42">
        <f t="shared" si="16"/>
        <v>0</v>
      </c>
      <c r="BH218" s="42">
        <f t="shared" si="17"/>
        <v>0</v>
      </c>
      <c r="BI218" s="42">
        <f t="shared" si="18"/>
        <v>0</v>
      </c>
      <c r="BJ218" s="17" t="s">
        <v>8</v>
      </c>
      <c r="BK218" s="42">
        <f t="shared" si="19"/>
        <v>0</v>
      </c>
      <c r="BL218" s="17" t="s">
        <v>394</v>
      </c>
      <c r="BM218" s="41" t="s">
        <v>888</v>
      </c>
    </row>
    <row r="219" spans="2:65" s="1" customFormat="1" ht="33" customHeight="1" x14ac:dyDescent="0.2">
      <c r="B219" s="24"/>
      <c r="C219" s="150" t="s">
        <v>627</v>
      </c>
      <c r="D219" s="150" t="s">
        <v>306</v>
      </c>
      <c r="E219" s="151" t="s">
        <v>2703</v>
      </c>
      <c r="F219" s="152" t="s">
        <v>2704</v>
      </c>
      <c r="G219" s="153" t="s">
        <v>346</v>
      </c>
      <c r="H219" s="154">
        <v>34</v>
      </c>
      <c r="I219" s="40"/>
      <c r="J219" s="155">
        <f t="shared" si="10"/>
        <v>0</v>
      </c>
      <c r="K219" s="152" t="s">
        <v>1</v>
      </c>
      <c r="L219" s="24"/>
      <c r="M219" s="156" t="s">
        <v>1</v>
      </c>
      <c r="N219" s="157" t="s">
        <v>42</v>
      </c>
      <c r="P219" s="158">
        <f t="shared" si="11"/>
        <v>0</v>
      </c>
      <c r="Q219" s="158">
        <v>0</v>
      </c>
      <c r="R219" s="158">
        <f t="shared" si="12"/>
        <v>0</v>
      </c>
      <c r="S219" s="158">
        <v>0</v>
      </c>
      <c r="T219" s="159">
        <f t="shared" si="13"/>
        <v>0</v>
      </c>
      <c r="AR219" s="41" t="s">
        <v>394</v>
      </c>
      <c r="AT219" s="41" t="s">
        <v>306</v>
      </c>
      <c r="AU219" s="41" t="s">
        <v>86</v>
      </c>
      <c r="AY219" s="17" t="s">
        <v>304</v>
      </c>
      <c r="BE219" s="42">
        <f t="shared" si="14"/>
        <v>0</v>
      </c>
      <c r="BF219" s="42">
        <f t="shared" si="15"/>
        <v>0</v>
      </c>
      <c r="BG219" s="42">
        <f t="shared" si="16"/>
        <v>0</v>
      </c>
      <c r="BH219" s="42">
        <f t="shared" si="17"/>
        <v>0</v>
      </c>
      <c r="BI219" s="42">
        <f t="shared" si="18"/>
        <v>0</v>
      </c>
      <c r="BJ219" s="17" t="s">
        <v>8</v>
      </c>
      <c r="BK219" s="42">
        <f t="shared" si="19"/>
        <v>0</v>
      </c>
      <c r="BL219" s="17" t="s">
        <v>394</v>
      </c>
      <c r="BM219" s="41" t="s">
        <v>898</v>
      </c>
    </row>
    <row r="220" spans="2:65" s="1" customFormat="1" ht="33" customHeight="1" x14ac:dyDescent="0.2">
      <c r="B220" s="24"/>
      <c r="C220" s="150" t="s">
        <v>632</v>
      </c>
      <c r="D220" s="150" t="s">
        <v>306</v>
      </c>
      <c r="E220" s="151" t="s">
        <v>2705</v>
      </c>
      <c r="F220" s="152" t="s">
        <v>2706</v>
      </c>
      <c r="G220" s="153" t="s">
        <v>346</v>
      </c>
      <c r="H220" s="154">
        <v>32</v>
      </c>
      <c r="I220" s="40"/>
      <c r="J220" s="155">
        <f t="shared" si="10"/>
        <v>0</v>
      </c>
      <c r="K220" s="152" t="s">
        <v>1</v>
      </c>
      <c r="L220" s="24"/>
      <c r="M220" s="156" t="s">
        <v>1</v>
      </c>
      <c r="N220" s="157" t="s">
        <v>42</v>
      </c>
      <c r="P220" s="158">
        <f t="shared" si="11"/>
        <v>0</v>
      </c>
      <c r="Q220" s="158">
        <v>0</v>
      </c>
      <c r="R220" s="158">
        <f t="shared" si="12"/>
        <v>0</v>
      </c>
      <c r="S220" s="158">
        <v>0</v>
      </c>
      <c r="T220" s="159">
        <f t="shared" si="13"/>
        <v>0</v>
      </c>
      <c r="AR220" s="41" t="s">
        <v>394</v>
      </c>
      <c r="AT220" s="41" t="s">
        <v>306</v>
      </c>
      <c r="AU220" s="41" t="s">
        <v>86</v>
      </c>
      <c r="AY220" s="17" t="s">
        <v>304</v>
      </c>
      <c r="BE220" s="42">
        <f t="shared" si="14"/>
        <v>0</v>
      </c>
      <c r="BF220" s="42">
        <f t="shared" si="15"/>
        <v>0</v>
      </c>
      <c r="BG220" s="42">
        <f t="shared" si="16"/>
        <v>0</v>
      </c>
      <c r="BH220" s="42">
        <f t="shared" si="17"/>
        <v>0</v>
      </c>
      <c r="BI220" s="42">
        <f t="shared" si="18"/>
        <v>0</v>
      </c>
      <c r="BJ220" s="17" t="s">
        <v>8</v>
      </c>
      <c r="BK220" s="42">
        <f t="shared" si="19"/>
        <v>0</v>
      </c>
      <c r="BL220" s="17" t="s">
        <v>394</v>
      </c>
      <c r="BM220" s="41" t="s">
        <v>922</v>
      </c>
    </row>
    <row r="221" spans="2:65" s="1" customFormat="1" ht="33" customHeight="1" x14ac:dyDescent="0.2">
      <c r="B221" s="24"/>
      <c r="C221" s="150" t="s">
        <v>637</v>
      </c>
      <c r="D221" s="150" t="s">
        <v>306</v>
      </c>
      <c r="E221" s="151" t="s">
        <v>2707</v>
      </c>
      <c r="F221" s="152" t="s">
        <v>2708</v>
      </c>
      <c r="G221" s="153" t="s">
        <v>346</v>
      </c>
      <c r="H221" s="154">
        <v>51</v>
      </c>
      <c r="I221" s="40"/>
      <c r="J221" s="155">
        <f t="shared" si="10"/>
        <v>0</v>
      </c>
      <c r="K221" s="152" t="s">
        <v>1</v>
      </c>
      <c r="L221" s="24"/>
      <c r="M221" s="156" t="s">
        <v>1</v>
      </c>
      <c r="N221" s="157" t="s">
        <v>42</v>
      </c>
      <c r="P221" s="158">
        <f t="shared" si="11"/>
        <v>0</v>
      </c>
      <c r="Q221" s="158">
        <v>0</v>
      </c>
      <c r="R221" s="158">
        <f t="shared" si="12"/>
        <v>0</v>
      </c>
      <c r="S221" s="158">
        <v>0</v>
      </c>
      <c r="T221" s="159">
        <f t="shared" si="13"/>
        <v>0</v>
      </c>
      <c r="AR221" s="41" t="s">
        <v>394</v>
      </c>
      <c r="AT221" s="41" t="s">
        <v>306</v>
      </c>
      <c r="AU221" s="41" t="s">
        <v>86</v>
      </c>
      <c r="AY221" s="17" t="s">
        <v>304</v>
      </c>
      <c r="BE221" s="42">
        <f t="shared" si="14"/>
        <v>0</v>
      </c>
      <c r="BF221" s="42">
        <f t="shared" si="15"/>
        <v>0</v>
      </c>
      <c r="BG221" s="42">
        <f t="shared" si="16"/>
        <v>0</v>
      </c>
      <c r="BH221" s="42">
        <f t="shared" si="17"/>
        <v>0</v>
      </c>
      <c r="BI221" s="42">
        <f t="shared" si="18"/>
        <v>0</v>
      </c>
      <c r="BJ221" s="17" t="s">
        <v>8</v>
      </c>
      <c r="BK221" s="42">
        <f t="shared" si="19"/>
        <v>0</v>
      </c>
      <c r="BL221" s="17" t="s">
        <v>394</v>
      </c>
      <c r="BM221" s="41" t="s">
        <v>933</v>
      </c>
    </row>
    <row r="222" spans="2:65" s="1" customFormat="1" ht="33" customHeight="1" x14ac:dyDescent="0.2">
      <c r="B222" s="24"/>
      <c r="C222" s="150" t="s">
        <v>642</v>
      </c>
      <c r="D222" s="150" t="s">
        <v>306</v>
      </c>
      <c r="E222" s="151" t="s">
        <v>2709</v>
      </c>
      <c r="F222" s="152" t="s">
        <v>2710</v>
      </c>
      <c r="G222" s="153" t="s">
        <v>346</v>
      </c>
      <c r="H222" s="154">
        <v>9</v>
      </c>
      <c r="I222" s="40"/>
      <c r="J222" s="155">
        <f t="shared" si="10"/>
        <v>0</v>
      </c>
      <c r="K222" s="152" t="s">
        <v>1</v>
      </c>
      <c r="L222" s="24"/>
      <c r="M222" s="156" t="s">
        <v>1</v>
      </c>
      <c r="N222" s="157" t="s">
        <v>42</v>
      </c>
      <c r="P222" s="158">
        <f t="shared" si="11"/>
        <v>0</v>
      </c>
      <c r="Q222" s="158">
        <v>0</v>
      </c>
      <c r="R222" s="158">
        <f t="shared" si="12"/>
        <v>0</v>
      </c>
      <c r="S222" s="158">
        <v>0</v>
      </c>
      <c r="T222" s="159">
        <f t="shared" si="13"/>
        <v>0</v>
      </c>
      <c r="AR222" s="41" t="s">
        <v>394</v>
      </c>
      <c r="AT222" s="41" t="s">
        <v>306</v>
      </c>
      <c r="AU222" s="41" t="s">
        <v>86</v>
      </c>
      <c r="AY222" s="17" t="s">
        <v>304</v>
      </c>
      <c r="BE222" s="42">
        <f t="shared" si="14"/>
        <v>0</v>
      </c>
      <c r="BF222" s="42">
        <f t="shared" si="15"/>
        <v>0</v>
      </c>
      <c r="BG222" s="42">
        <f t="shared" si="16"/>
        <v>0</v>
      </c>
      <c r="BH222" s="42">
        <f t="shared" si="17"/>
        <v>0</v>
      </c>
      <c r="BI222" s="42">
        <f t="shared" si="18"/>
        <v>0</v>
      </c>
      <c r="BJ222" s="17" t="s">
        <v>8</v>
      </c>
      <c r="BK222" s="42">
        <f t="shared" si="19"/>
        <v>0</v>
      </c>
      <c r="BL222" s="17" t="s">
        <v>394</v>
      </c>
      <c r="BM222" s="41" t="s">
        <v>950</v>
      </c>
    </row>
    <row r="223" spans="2:65" s="1" customFormat="1" ht="37.9" customHeight="1" x14ac:dyDescent="0.2">
      <c r="B223" s="24"/>
      <c r="C223" s="150" t="s">
        <v>649</v>
      </c>
      <c r="D223" s="150" t="s">
        <v>306</v>
      </c>
      <c r="E223" s="151" t="s">
        <v>2711</v>
      </c>
      <c r="F223" s="152" t="s">
        <v>2712</v>
      </c>
      <c r="G223" s="153" t="s">
        <v>346</v>
      </c>
      <c r="H223" s="154">
        <v>26</v>
      </c>
      <c r="I223" s="40"/>
      <c r="J223" s="155">
        <f t="shared" si="10"/>
        <v>0</v>
      </c>
      <c r="K223" s="152" t="s">
        <v>1</v>
      </c>
      <c r="L223" s="24"/>
      <c r="M223" s="156" t="s">
        <v>1</v>
      </c>
      <c r="N223" s="157" t="s">
        <v>42</v>
      </c>
      <c r="P223" s="158">
        <f t="shared" si="11"/>
        <v>0</v>
      </c>
      <c r="Q223" s="158">
        <v>0</v>
      </c>
      <c r="R223" s="158">
        <f t="shared" si="12"/>
        <v>0</v>
      </c>
      <c r="S223" s="158">
        <v>0</v>
      </c>
      <c r="T223" s="159">
        <f t="shared" si="13"/>
        <v>0</v>
      </c>
      <c r="AR223" s="41" t="s">
        <v>394</v>
      </c>
      <c r="AT223" s="41" t="s">
        <v>306</v>
      </c>
      <c r="AU223" s="41" t="s">
        <v>86</v>
      </c>
      <c r="AY223" s="17" t="s">
        <v>304</v>
      </c>
      <c r="BE223" s="42">
        <f t="shared" si="14"/>
        <v>0</v>
      </c>
      <c r="BF223" s="42">
        <f t="shared" si="15"/>
        <v>0</v>
      </c>
      <c r="BG223" s="42">
        <f t="shared" si="16"/>
        <v>0</v>
      </c>
      <c r="BH223" s="42">
        <f t="shared" si="17"/>
        <v>0</v>
      </c>
      <c r="BI223" s="42">
        <f t="shared" si="18"/>
        <v>0</v>
      </c>
      <c r="BJ223" s="17" t="s">
        <v>8</v>
      </c>
      <c r="BK223" s="42">
        <f t="shared" si="19"/>
        <v>0</v>
      </c>
      <c r="BL223" s="17" t="s">
        <v>394</v>
      </c>
      <c r="BM223" s="41" t="s">
        <v>968</v>
      </c>
    </row>
    <row r="224" spans="2:65" s="1" customFormat="1" ht="37.9" customHeight="1" x14ac:dyDescent="0.2">
      <c r="B224" s="24"/>
      <c r="C224" s="150" t="s">
        <v>655</v>
      </c>
      <c r="D224" s="150" t="s">
        <v>306</v>
      </c>
      <c r="E224" s="151" t="s">
        <v>2713</v>
      </c>
      <c r="F224" s="152" t="s">
        <v>2714</v>
      </c>
      <c r="G224" s="153" t="s">
        <v>346</v>
      </c>
      <c r="H224" s="154">
        <v>20</v>
      </c>
      <c r="I224" s="40"/>
      <c r="J224" s="155">
        <f t="shared" si="10"/>
        <v>0</v>
      </c>
      <c r="K224" s="152" t="s">
        <v>1</v>
      </c>
      <c r="L224" s="24"/>
      <c r="M224" s="156" t="s">
        <v>1</v>
      </c>
      <c r="N224" s="157" t="s">
        <v>42</v>
      </c>
      <c r="P224" s="158">
        <f t="shared" si="11"/>
        <v>0</v>
      </c>
      <c r="Q224" s="158">
        <v>0</v>
      </c>
      <c r="R224" s="158">
        <f t="shared" si="12"/>
        <v>0</v>
      </c>
      <c r="S224" s="158">
        <v>0</v>
      </c>
      <c r="T224" s="159">
        <f t="shared" si="13"/>
        <v>0</v>
      </c>
      <c r="AR224" s="41" t="s">
        <v>394</v>
      </c>
      <c r="AT224" s="41" t="s">
        <v>306</v>
      </c>
      <c r="AU224" s="41" t="s">
        <v>86</v>
      </c>
      <c r="AY224" s="17" t="s">
        <v>304</v>
      </c>
      <c r="BE224" s="42">
        <f t="shared" si="14"/>
        <v>0</v>
      </c>
      <c r="BF224" s="42">
        <f t="shared" si="15"/>
        <v>0</v>
      </c>
      <c r="BG224" s="42">
        <f t="shared" si="16"/>
        <v>0</v>
      </c>
      <c r="BH224" s="42">
        <f t="shared" si="17"/>
        <v>0</v>
      </c>
      <c r="BI224" s="42">
        <f t="shared" si="18"/>
        <v>0</v>
      </c>
      <c r="BJ224" s="17" t="s">
        <v>8</v>
      </c>
      <c r="BK224" s="42">
        <f t="shared" si="19"/>
        <v>0</v>
      </c>
      <c r="BL224" s="17" t="s">
        <v>394</v>
      </c>
      <c r="BM224" s="41" t="s">
        <v>995</v>
      </c>
    </row>
    <row r="225" spans="2:65" s="1" customFormat="1" ht="37.9" customHeight="1" x14ac:dyDescent="0.2">
      <c r="B225" s="24"/>
      <c r="C225" s="150" t="s">
        <v>659</v>
      </c>
      <c r="D225" s="150" t="s">
        <v>306</v>
      </c>
      <c r="E225" s="151" t="s">
        <v>2715</v>
      </c>
      <c r="F225" s="152" t="s">
        <v>2716</v>
      </c>
      <c r="G225" s="153" t="s">
        <v>346</v>
      </c>
      <c r="H225" s="154">
        <v>8</v>
      </c>
      <c r="I225" s="40"/>
      <c r="J225" s="155">
        <f t="shared" si="10"/>
        <v>0</v>
      </c>
      <c r="K225" s="152" t="s">
        <v>1</v>
      </c>
      <c r="L225" s="24"/>
      <c r="M225" s="156" t="s">
        <v>1</v>
      </c>
      <c r="N225" s="157" t="s">
        <v>42</v>
      </c>
      <c r="P225" s="158">
        <f t="shared" si="11"/>
        <v>0</v>
      </c>
      <c r="Q225" s="158">
        <v>0</v>
      </c>
      <c r="R225" s="158">
        <f t="shared" si="12"/>
        <v>0</v>
      </c>
      <c r="S225" s="158">
        <v>0</v>
      </c>
      <c r="T225" s="159">
        <f t="shared" si="13"/>
        <v>0</v>
      </c>
      <c r="AR225" s="41" t="s">
        <v>394</v>
      </c>
      <c r="AT225" s="41" t="s">
        <v>306</v>
      </c>
      <c r="AU225" s="41" t="s">
        <v>86</v>
      </c>
      <c r="AY225" s="17" t="s">
        <v>304</v>
      </c>
      <c r="BE225" s="42">
        <f t="shared" si="14"/>
        <v>0</v>
      </c>
      <c r="BF225" s="42">
        <f t="shared" si="15"/>
        <v>0</v>
      </c>
      <c r="BG225" s="42">
        <f t="shared" si="16"/>
        <v>0</v>
      </c>
      <c r="BH225" s="42">
        <f t="shared" si="17"/>
        <v>0</v>
      </c>
      <c r="BI225" s="42">
        <f t="shared" si="18"/>
        <v>0</v>
      </c>
      <c r="BJ225" s="17" t="s">
        <v>8</v>
      </c>
      <c r="BK225" s="42">
        <f t="shared" si="19"/>
        <v>0</v>
      </c>
      <c r="BL225" s="17" t="s">
        <v>394</v>
      </c>
      <c r="BM225" s="41" t="s">
        <v>1013</v>
      </c>
    </row>
    <row r="226" spans="2:65" s="1" customFormat="1" ht="37.9" customHeight="1" x14ac:dyDescent="0.2">
      <c r="B226" s="24"/>
      <c r="C226" s="150" t="s">
        <v>664</v>
      </c>
      <c r="D226" s="150" t="s">
        <v>306</v>
      </c>
      <c r="E226" s="151" t="s">
        <v>2717</v>
      </c>
      <c r="F226" s="152" t="s">
        <v>2718</v>
      </c>
      <c r="G226" s="153" t="s">
        <v>346</v>
      </c>
      <c r="H226" s="154">
        <v>72</v>
      </c>
      <c r="I226" s="40"/>
      <c r="J226" s="155">
        <f t="shared" si="10"/>
        <v>0</v>
      </c>
      <c r="K226" s="152" t="s">
        <v>1</v>
      </c>
      <c r="L226" s="24"/>
      <c r="M226" s="156" t="s">
        <v>1</v>
      </c>
      <c r="N226" s="157" t="s">
        <v>42</v>
      </c>
      <c r="P226" s="158">
        <f t="shared" si="11"/>
        <v>0</v>
      </c>
      <c r="Q226" s="158">
        <v>0</v>
      </c>
      <c r="R226" s="158">
        <f t="shared" si="12"/>
        <v>0</v>
      </c>
      <c r="S226" s="158">
        <v>0</v>
      </c>
      <c r="T226" s="159">
        <f t="shared" si="13"/>
        <v>0</v>
      </c>
      <c r="AR226" s="41" t="s">
        <v>394</v>
      </c>
      <c r="AT226" s="41" t="s">
        <v>306</v>
      </c>
      <c r="AU226" s="41" t="s">
        <v>86</v>
      </c>
      <c r="AY226" s="17" t="s">
        <v>304</v>
      </c>
      <c r="BE226" s="42">
        <f t="shared" si="14"/>
        <v>0</v>
      </c>
      <c r="BF226" s="42">
        <f t="shared" si="15"/>
        <v>0</v>
      </c>
      <c r="BG226" s="42">
        <f t="shared" si="16"/>
        <v>0</v>
      </c>
      <c r="BH226" s="42">
        <f t="shared" si="17"/>
        <v>0</v>
      </c>
      <c r="BI226" s="42">
        <f t="shared" si="18"/>
        <v>0</v>
      </c>
      <c r="BJ226" s="17" t="s">
        <v>8</v>
      </c>
      <c r="BK226" s="42">
        <f t="shared" si="19"/>
        <v>0</v>
      </c>
      <c r="BL226" s="17" t="s">
        <v>394</v>
      </c>
      <c r="BM226" s="41" t="s">
        <v>1033</v>
      </c>
    </row>
    <row r="227" spans="2:65" s="1" customFormat="1" ht="16.5" customHeight="1" x14ac:dyDescent="0.2">
      <c r="B227" s="24"/>
      <c r="C227" s="150" t="s">
        <v>669</v>
      </c>
      <c r="D227" s="150" t="s">
        <v>306</v>
      </c>
      <c r="E227" s="151" t="s">
        <v>2719</v>
      </c>
      <c r="F227" s="152" t="s">
        <v>2720</v>
      </c>
      <c r="G227" s="153" t="s">
        <v>346</v>
      </c>
      <c r="H227" s="154">
        <v>15</v>
      </c>
      <c r="I227" s="40"/>
      <c r="J227" s="155">
        <f t="shared" si="10"/>
        <v>0</v>
      </c>
      <c r="K227" s="152" t="s">
        <v>1</v>
      </c>
      <c r="L227" s="24"/>
      <c r="M227" s="156" t="s">
        <v>1</v>
      </c>
      <c r="N227" s="157" t="s">
        <v>42</v>
      </c>
      <c r="P227" s="158">
        <f t="shared" si="11"/>
        <v>0</v>
      </c>
      <c r="Q227" s="158">
        <v>0</v>
      </c>
      <c r="R227" s="158">
        <f t="shared" si="12"/>
        <v>0</v>
      </c>
      <c r="S227" s="158">
        <v>0</v>
      </c>
      <c r="T227" s="159">
        <f t="shared" si="13"/>
        <v>0</v>
      </c>
      <c r="AR227" s="41" t="s">
        <v>394</v>
      </c>
      <c r="AT227" s="41" t="s">
        <v>306</v>
      </c>
      <c r="AU227" s="41" t="s">
        <v>86</v>
      </c>
      <c r="AY227" s="17" t="s">
        <v>304</v>
      </c>
      <c r="BE227" s="42">
        <f t="shared" si="14"/>
        <v>0</v>
      </c>
      <c r="BF227" s="42">
        <f t="shared" si="15"/>
        <v>0</v>
      </c>
      <c r="BG227" s="42">
        <f t="shared" si="16"/>
        <v>0</v>
      </c>
      <c r="BH227" s="42">
        <f t="shared" si="17"/>
        <v>0</v>
      </c>
      <c r="BI227" s="42">
        <f t="shared" si="18"/>
        <v>0</v>
      </c>
      <c r="BJ227" s="17" t="s">
        <v>8</v>
      </c>
      <c r="BK227" s="42">
        <f t="shared" si="19"/>
        <v>0</v>
      </c>
      <c r="BL227" s="17" t="s">
        <v>394</v>
      </c>
      <c r="BM227" s="41" t="s">
        <v>1043</v>
      </c>
    </row>
    <row r="228" spans="2:65" s="1" customFormat="1" ht="24.2" customHeight="1" x14ac:dyDescent="0.2">
      <c r="B228" s="24"/>
      <c r="C228" s="150" t="s">
        <v>675</v>
      </c>
      <c r="D228" s="150" t="s">
        <v>306</v>
      </c>
      <c r="E228" s="151" t="s">
        <v>2721</v>
      </c>
      <c r="F228" s="152" t="s">
        <v>2722</v>
      </c>
      <c r="G228" s="153" t="s">
        <v>346</v>
      </c>
      <c r="H228" s="154">
        <v>23</v>
      </c>
      <c r="I228" s="40"/>
      <c r="J228" s="155">
        <f t="shared" si="10"/>
        <v>0</v>
      </c>
      <c r="K228" s="152" t="s">
        <v>1</v>
      </c>
      <c r="L228" s="24"/>
      <c r="M228" s="156" t="s">
        <v>1</v>
      </c>
      <c r="N228" s="157" t="s">
        <v>42</v>
      </c>
      <c r="P228" s="158">
        <f t="shared" si="11"/>
        <v>0</v>
      </c>
      <c r="Q228" s="158">
        <v>0</v>
      </c>
      <c r="R228" s="158">
        <f t="shared" si="12"/>
        <v>0</v>
      </c>
      <c r="S228" s="158">
        <v>0</v>
      </c>
      <c r="T228" s="159">
        <f t="shared" si="13"/>
        <v>0</v>
      </c>
      <c r="AR228" s="41" t="s">
        <v>394</v>
      </c>
      <c r="AT228" s="41" t="s">
        <v>306</v>
      </c>
      <c r="AU228" s="41" t="s">
        <v>86</v>
      </c>
      <c r="AY228" s="17" t="s">
        <v>304</v>
      </c>
      <c r="BE228" s="42">
        <f t="shared" si="14"/>
        <v>0</v>
      </c>
      <c r="BF228" s="42">
        <f t="shared" si="15"/>
        <v>0</v>
      </c>
      <c r="BG228" s="42">
        <f t="shared" si="16"/>
        <v>0</v>
      </c>
      <c r="BH228" s="42">
        <f t="shared" si="17"/>
        <v>0</v>
      </c>
      <c r="BI228" s="42">
        <f t="shared" si="18"/>
        <v>0</v>
      </c>
      <c r="BJ228" s="17" t="s">
        <v>8</v>
      </c>
      <c r="BK228" s="42">
        <f t="shared" si="19"/>
        <v>0</v>
      </c>
      <c r="BL228" s="17" t="s">
        <v>394</v>
      </c>
      <c r="BM228" s="41" t="s">
        <v>1057</v>
      </c>
    </row>
    <row r="229" spans="2:65" s="1" customFormat="1" ht="16.5" customHeight="1" x14ac:dyDescent="0.2">
      <c r="B229" s="24"/>
      <c r="C229" s="150" t="s">
        <v>681</v>
      </c>
      <c r="D229" s="150" t="s">
        <v>306</v>
      </c>
      <c r="E229" s="151" t="s">
        <v>2723</v>
      </c>
      <c r="F229" s="152" t="s">
        <v>2724</v>
      </c>
      <c r="G229" s="153" t="s">
        <v>309</v>
      </c>
      <c r="H229" s="154">
        <v>15</v>
      </c>
      <c r="I229" s="40"/>
      <c r="J229" s="155">
        <f t="shared" si="10"/>
        <v>0</v>
      </c>
      <c r="K229" s="152" t="s">
        <v>1</v>
      </c>
      <c r="L229" s="24"/>
      <c r="M229" s="156" t="s">
        <v>1</v>
      </c>
      <c r="N229" s="157" t="s">
        <v>42</v>
      </c>
      <c r="P229" s="158">
        <f t="shared" si="11"/>
        <v>0</v>
      </c>
      <c r="Q229" s="158">
        <v>0</v>
      </c>
      <c r="R229" s="158">
        <f t="shared" si="12"/>
        <v>0</v>
      </c>
      <c r="S229" s="158">
        <v>0</v>
      </c>
      <c r="T229" s="159">
        <f t="shared" si="13"/>
        <v>0</v>
      </c>
      <c r="AR229" s="41" t="s">
        <v>394</v>
      </c>
      <c r="AT229" s="41" t="s">
        <v>306</v>
      </c>
      <c r="AU229" s="41" t="s">
        <v>86</v>
      </c>
      <c r="AY229" s="17" t="s">
        <v>304</v>
      </c>
      <c r="BE229" s="42">
        <f t="shared" si="14"/>
        <v>0</v>
      </c>
      <c r="BF229" s="42">
        <f t="shared" si="15"/>
        <v>0</v>
      </c>
      <c r="BG229" s="42">
        <f t="shared" si="16"/>
        <v>0</v>
      </c>
      <c r="BH229" s="42">
        <f t="shared" si="17"/>
        <v>0</v>
      </c>
      <c r="BI229" s="42">
        <f t="shared" si="18"/>
        <v>0</v>
      </c>
      <c r="BJ229" s="17" t="s">
        <v>8</v>
      </c>
      <c r="BK229" s="42">
        <f t="shared" si="19"/>
        <v>0</v>
      </c>
      <c r="BL229" s="17" t="s">
        <v>394</v>
      </c>
      <c r="BM229" s="41" t="s">
        <v>1081</v>
      </c>
    </row>
    <row r="230" spans="2:65" s="1" customFormat="1" ht="21.75" customHeight="1" x14ac:dyDescent="0.2">
      <c r="B230" s="24"/>
      <c r="C230" s="150" t="s">
        <v>685</v>
      </c>
      <c r="D230" s="150" t="s">
        <v>306</v>
      </c>
      <c r="E230" s="151" t="s">
        <v>2725</v>
      </c>
      <c r="F230" s="152" t="s">
        <v>2726</v>
      </c>
      <c r="G230" s="153" t="s">
        <v>309</v>
      </c>
      <c r="H230" s="154">
        <v>1</v>
      </c>
      <c r="I230" s="40"/>
      <c r="J230" s="155">
        <f t="shared" si="10"/>
        <v>0</v>
      </c>
      <c r="K230" s="152" t="s">
        <v>1</v>
      </c>
      <c r="L230" s="24"/>
      <c r="M230" s="156" t="s">
        <v>1</v>
      </c>
      <c r="N230" s="157" t="s">
        <v>42</v>
      </c>
      <c r="P230" s="158">
        <f t="shared" si="11"/>
        <v>0</v>
      </c>
      <c r="Q230" s="158">
        <v>0</v>
      </c>
      <c r="R230" s="158">
        <f t="shared" si="12"/>
        <v>0</v>
      </c>
      <c r="S230" s="158">
        <v>0</v>
      </c>
      <c r="T230" s="159">
        <f t="shared" si="13"/>
        <v>0</v>
      </c>
      <c r="AR230" s="41" t="s">
        <v>394</v>
      </c>
      <c r="AT230" s="41" t="s">
        <v>306</v>
      </c>
      <c r="AU230" s="41" t="s">
        <v>86</v>
      </c>
      <c r="AY230" s="17" t="s">
        <v>304</v>
      </c>
      <c r="BE230" s="42">
        <f t="shared" si="14"/>
        <v>0</v>
      </c>
      <c r="BF230" s="42">
        <f t="shared" si="15"/>
        <v>0</v>
      </c>
      <c r="BG230" s="42">
        <f t="shared" si="16"/>
        <v>0</v>
      </c>
      <c r="BH230" s="42">
        <f t="shared" si="17"/>
        <v>0</v>
      </c>
      <c r="BI230" s="42">
        <f t="shared" si="18"/>
        <v>0</v>
      </c>
      <c r="BJ230" s="17" t="s">
        <v>8</v>
      </c>
      <c r="BK230" s="42">
        <f t="shared" si="19"/>
        <v>0</v>
      </c>
      <c r="BL230" s="17" t="s">
        <v>394</v>
      </c>
      <c r="BM230" s="41" t="s">
        <v>1091</v>
      </c>
    </row>
    <row r="231" spans="2:65" s="1" customFormat="1" ht="21.75" customHeight="1" x14ac:dyDescent="0.2">
      <c r="B231" s="24"/>
      <c r="C231" s="150" t="s">
        <v>690</v>
      </c>
      <c r="D231" s="150" t="s">
        <v>306</v>
      </c>
      <c r="E231" s="151" t="s">
        <v>2727</v>
      </c>
      <c r="F231" s="152" t="s">
        <v>2728</v>
      </c>
      <c r="G231" s="153" t="s">
        <v>309</v>
      </c>
      <c r="H231" s="154">
        <v>1</v>
      </c>
      <c r="I231" s="40"/>
      <c r="J231" s="155">
        <f t="shared" si="10"/>
        <v>0</v>
      </c>
      <c r="K231" s="152" t="s">
        <v>1</v>
      </c>
      <c r="L231" s="24"/>
      <c r="M231" s="156" t="s">
        <v>1</v>
      </c>
      <c r="N231" s="157" t="s">
        <v>42</v>
      </c>
      <c r="P231" s="158">
        <f t="shared" si="11"/>
        <v>0</v>
      </c>
      <c r="Q231" s="158">
        <v>0</v>
      </c>
      <c r="R231" s="158">
        <f t="shared" si="12"/>
        <v>0</v>
      </c>
      <c r="S231" s="158">
        <v>0</v>
      </c>
      <c r="T231" s="159">
        <f t="shared" si="13"/>
        <v>0</v>
      </c>
      <c r="AR231" s="41" t="s">
        <v>394</v>
      </c>
      <c r="AT231" s="41" t="s">
        <v>306</v>
      </c>
      <c r="AU231" s="41" t="s">
        <v>86</v>
      </c>
      <c r="AY231" s="17" t="s">
        <v>304</v>
      </c>
      <c r="BE231" s="42">
        <f t="shared" si="14"/>
        <v>0</v>
      </c>
      <c r="BF231" s="42">
        <f t="shared" si="15"/>
        <v>0</v>
      </c>
      <c r="BG231" s="42">
        <f t="shared" si="16"/>
        <v>0</v>
      </c>
      <c r="BH231" s="42">
        <f t="shared" si="17"/>
        <v>0</v>
      </c>
      <c r="BI231" s="42">
        <f t="shared" si="18"/>
        <v>0</v>
      </c>
      <c r="BJ231" s="17" t="s">
        <v>8</v>
      </c>
      <c r="BK231" s="42">
        <f t="shared" si="19"/>
        <v>0</v>
      </c>
      <c r="BL231" s="17" t="s">
        <v>394</v>
      </c>
      <c r="BM231" s="41" t="s">
        <v>1106</v>
      </c>
    </row>
    <row r="232" spans="2:65" s="1" customFormat="1" ht="16.5" customHeight="1" x14ac:dyDescent="0.2">
      <c r="B232" s="24"/>
      <c r="C232" s="150" t="s">
        <v>695</v>
      </c>
      <c r="D232" s="150" t="s">
        <v>306</v>
      </c>
      <c r="E232" s="151" t="s">
        <v>2729</v>
      </c>
      <c r="F232" s="152" t="s">
        <v>2730</v>
      </c>
      <c r="G232" s="153" t="s">
        <v>2731</v>
      </c>
      <c r="H232" s="154">
        <v>3</v>
      </c>
      <c r="I232" s="40"/>
      <c r="J232" s="155">
        <f t="shared" si="10"/>
        <v>0</v>
      </c>
      <c r="K232" s="152" t="s">
        <v>1</v>
      </c>
      <c r="L232" s="24"/>
      <c r="M232" s="156" t="s">
        <v>1</v>
      </c>
      <c r="N232" s="157" t="s">
        <v>42</v>
      </c>
      <c r="P232" s="158">
        <f t="shared" si="11"/>
        <v>0</v>
      </c>
      <c r="Q232" s="158">
        <v>0</v>
      </c>
      <c r="R232" s="158">
        <f t="shared" si="12"/>
        <v>0</v>
      </c>
      <c r="S232" s="158">
        <v>0</v>
      </c>
      <c r="T232" s="159">
        <f t="shared" si="13"/>
        <v>0</v>
      </c>
      <c r="AR232" s="41" t="s">
        <v>394</v>
      </c>
      <c r="AT232" s="41" t="s">
        <v>306</v>
      </c>
      <c r="AU232" s="41" t="s">
        <v>86</v>
      </c>
      <c r="AY232" s="17" t="s">
        <v>304</v>
      </c>
      <c r="BE232" s="42">
        <f t="shared" si="14"/>
        <v>0</v>
      </c>
      <c r="BF232" s="42">
        <f t="shared" si="15"/>
        <v>0</v>
      </c>
      <c r="BG232" s="42">
        <f t="shared" si="16"/>
        <v>0</v>
      </c>
      <c r="BH232" s="42">
        <f t="shared" si="17"/>
        <v>0</v>
      </c>
      <c r="BI232" s="42">
        <f t="shared" si="18"/>
        <v>0</v>
      </c>
      <c r="BJ232" s="17" t="s">
        <v>8</v>
      </c>
      <c r="BK232" s="42">
        <f t="shared" si="19"/>
        <v>0</v>
      </c>
      <c r="BL232" s="17" t="s">
        <v>394</v>
      </c>
      <c r="BM232" s="41" t="s">
        <v>1116</v>
      </c>
    </row>
    <row r="233" spans="2:65" s="1" customFormat="1" ht="24.2" customHeight="1" x14ac:dyDescent="0.2">
      <c r="B233" s="24"/>
      <c r="C233" s="150" t="s">
        <v>700</v>
      </c>
      <c r="D233" s="150" t="s">
        <v>306</v>
      </c>
      <c r="E233" s="151" t="s">
        <v>2732</v>
      </c>
      <c r="F233" s="152" t="s">
        <v>2733</v>
      </c>
      <c r="G233" s="153" t="s">
        <v>309</v>
      </c>
      <c r="H233" s="154">
        <v>1</v>
      </c>
      <c r="I233" s="40"/>
      <c r="J233" s="155">
        <f t="shared" si="10"/>
        <v>0</v>
      </c>
      <c r="K233" s="152" t="s">
        <v>1</v>
      </c>
      <c r="L233" s="24"/>
      <c r="M233" s="156" t="s">
        <v>1</v>
      </c>
      <c r="N233" s="157" t="s">
        <v>42</v>
      </c>
      <c r="P233" s="158">
        <f t="shared" si="11"/>
        <v>0</v>
      </c>
      <c r="Q233" s="158">
        <v>0</v>
      </c>
      <c r="R233" s="158">
        <f t="shared" si="12"/>
        <v>0</v>
      </c>
      <c r="S233" s="158">
        <v>0</v>
      </c>
      <c r="T233" s="159">
        <f t="shared" si="13"/>
        <v>0</v>
      </c>
      <c r="AR233" s="41" t="s">
        <v>394</v>
      </c>
      <c r="AT233" s="41" t="s">
        <v>306</v>
      </c>
      <c r="AU233" s="41" t="s">
        <v>86</v>
      </c>
      <c r="AY233" s="17" t="s">
        <v>304</v>
      </c>
      <c r="BE233" s="42">
        <f t="shared" si="14"/>
        <v>0</v>
      </c>
      <c r="BF233" s="42">
        <f t="shared" si="15"/>
        <v>0</v>
      </c>
      <c r="BG233" s="42">
        <f t="shared" si="16"/>
        <v>0</v>
      </c>
      <c r="BH233" s="42">
        <f t="shared" si="17"/>
        <v>0</v>
      </c>
      <c r="BI233" s="42">
        <f t="shared" si="18"/>
        <v>0</v>
      </c>
      <c r="BJ233" s="17" t="s">
        <v>8</v>
      </c>
      <c r="BK233" s="42">
        <f t="shared" si="19"/>
        <v>0</v>
      </c>
      <c r="BL233" s="17" t="s">
        <v>394</v>
      </c>
      <c r="BM233" s="41" t="s">
        <v>1130</v>
      </c>
    </row>
    <row r="234" spans="2:65" s="1" customFormat="1" ht="33" customHeight="1" x14ac:dyDescent="0.2">
      <c r="B234" s="24"/>
      <c r="C234" s="150" t="s">
        <v>704</v>
      </c>
      <c r="D234" s="150" t="s">
        <v>306</v>
      </c>
      <c r="E234" s="151" t="s">
        <v>2734</v>
      </c>
      <c r="F234" s="152" t="s">
        <v>2735</v>
      </c>
      <c r="G234" s="153" t="s">
        <v>309</v>
      </c>
      <c r="H234" s="154">
        <v>1</v>
      </c>
      <c r="I234" s="40"/>
      <c r="J234" s="155">
        <f t="shared" si="10"/>
        <v>0</v>
      </c>
      <c r="K234" s="152" t="s">
        <v>1</v>
      </c>
      <c r="L234" s="24"/>
      <c r="M234" s="156" t="s">
        <v>1</v>
      </c>
      <c r="N234" s="157" t="s">
        <v>42</v>
      </c>
      <c r="P234" s="158">
        <f t="shared" si="11"/>
        <v>0</v>
      </c>
      <c r="Q234" s="158">
        <v>0</v>
      </c>
      <c r="R234" s="158">
        <f t="shared" si="12"/>
        <v>0</v>
      </c>
      <c r="S234" s="158">
        <v>0</v>
      </c>
      <c r="T234" s="159">
        <f t="shared" si="13"/>
        <v>0</v>
      </c>
      <c r="AR234" s="41" t="s">
        <v>394</v>
      </c>
      <c r="AT234" s="41" t="s">
        <v>306</v>
      </c>
      <c r="AU234" s="41" t="s">
        <v>86</v>
      </c>
      <c r="AY234" s="17" t="s">
        <v>304</v>
      </c>
      <c r="BE234" s="42">
        <f t="shared" si="14"/>
        <v>0</v>
      </c>
      <c r="BF234" s="42">
        <f t="shared" si="15"/>
        <v>0</v>
      </c>
      <c r="BG234" s="42">
        <f t="shared" si="16"/>
        <v>0</v>
      </c>
      <c r="BH234" s="42">
        <f t="shared" si="17"/>
        <v>0</v>
      </c>
      <c r="BI234" s="42">
        <f t="shared" si="18"/>
        <v>0</v>
      </c>
      <c r="BJ234" s="17" t="s">
        <v>8</v>
      </c>
      <c r="BK234" s="42">
        <f t="shared" si="19"/>
        <v>0</v>
      </c>
      <c r="BL234" s="17" t="s">
        <v>394</v>
      </c>
      <c r="BM234" s="41" t="s">
        <v>1152</v>
      </c>
    </row>
    <row r="235" spans="2:65" s="1" customFormat="1" ht="24.2" customHeight="1" x14ac:dyDescent="0.2">
      <c r="B235" s="24"/>
      <c r="C235" s="150" t="s">
        <v>709</v>
      </c>
      <c r="D235" s="150" t="s">
        <v>306</v>
      </c>
      <c r="E235" s="151" t="s">
        <v>2736</v>
      </c>
      <c r="F235" s="152" t="s">
        <v>2737</v>
      </c>
      <c r="G235" s="153" t="s">
        <v>309</v>
      </c>
      <c r="H235" s="154">
        <v>4</v>
      </c>
      <c r="I235" s="40"/>
      <c r="J235" s="155">
        <f t="shared" si="10"/>
        <v>0</v>
      </c>
      <c r="K235" s="152" t="s">
        <v>1</v>
      </c>
      <c r="L235" s="24"/>
      <c r="M235" s="156" t="s">
        <v>1</v>
      </c>
      <c r="N235" s="157" t="s">
        <v>42</v>
      </c>
      <c r="P235" s="158">
        <f t="shared" si="11"/>
        <v>0</v>
      </c>
      <c r="Q235" s="158">
        <v>0</v>
      </c>
      <c r="R235" s="158">
        <f t="shared" si="12"/>
        <v>0</v>
      </c>
      <c r="S235" s="158">
        <v>0</v>
      </c>
      <c r="T235" s="159">
        <f t="shared" si="13"/>
        <v>0</v>
      </c>
      <c r="AR235" s="41" t="s">
        <v>394</v>
      </c>
      <c r="AT235" s="41" t="s">
        <v>306</v>
      </c>
      <c r="AU235" s="41" t="s">
        <v>86</v>
      </c>
      <c r="AY235" s="17" t="s">
        <v>304</v>
      </c>
      <c r="BE235" s="42">
        <f t="shared" si="14"/>
        <v>0</v>
      </c>
      <c r="BF235" s="42">
        <f t="shared" si="15"/>
        <v>0</v>
      </c>
      <c r="BG235" s="42">
        <f t="shared" si="16"/>
        <v>0</v>
      </c>
      <c r="BH235" s="42">
        <f t="shared" si="17"/>
        <v>0</v>
      </c>
      <c r="BI235" s="42">
        <f t="shared" si="18"/>
        <v>0</v>
      </c>
      <c r="BJ235" s="17" t="s">
        <v>8</v>
      </c>
      <c r="BK235" s="42">
        <f t="shared" si="19"/>
        <v>0</v>
      </c>
      <c r="BL235" s="17" t="s">
        <v>394</v>
      </c>
      <c r="BM235" s="41" t="s">
        <v>1166</v>
      </c>
    </row>
    <row r="236" spans="2:65" s="1" customFormat="1" ht="24.2" customHeight="1" x14ac:dyDescent="0.2">
      <c r="B236" s="24"/>
      <c r="C236" s="150" t="s">
        <v>714</v>
      </c>
      <c r="D236" s="150" t="s">
        <v>306</v>
      </c>
      <c r="E236" s="151" t="s">
        <v>2738</v>
      </c>
      <c r="F236" s="152" t="s">
        <v>2739</v>
      </c>
      <c r="G236" s="153" t="s">
        <v>309</v>
      </c>
      <c r="H236" s="154">
        <v>1</v>
      </c>
      <c r="I236" s="40"/>
      <c r="J236" s="155">
        <f t="shared" si="10"/>
        <v>0</v>
      </c>
      <c r="K236" s="152" t="s">
        <v>1</v>
      </c>
      <c r="L236" s="24"/>
      <c r="M236" s="156" t="s">
        <v>1</v>
      </c>
      <c r="N236" s="157" t="s">
        <v>42</v>
      </c>
      <c r="P236" s="158">
        <f t="shared" si="11"/>
        <v>0</v>
      </c>
      <c r="Q236" s="158">
        <v>0</v>
      </c>
      <c r="R236" s="158">
        <f t="shared" si="12"/>
        <v>0</v>
      </c>
      <c r="S236" s="158">
        <v>0</v>
      </c>
      <c r="T236" s="159">
        <f t="shared" si="13"/>
        <v>0</v>
      </c>
      <c r="AR236" s="41" t="s">
        <v>394</v>
      </c>
      <c r="AT236" s="41" t="s">
        <v>306</v>
      </c>
      <c r="AU236" s="41" t="s">
        <v>86</v>
      </c>
      <c r="AY236" s="17" t="s">
        <v>304</v>
      </c>
      <c r="BE236" s="42">
        <f t="shared" si="14"/>
        <v>0</v>
      </c>
      <c r="BF236" s="42">
        <f t="shared" si="15"/>
        <v>0</v>
      </c>
      <c r="BG236" s="42">
        <f t="shared" si="16"/>
        <v>0</v>
      </c>
      <c r="BH236" s="42">
        <f t="shared" si="17"/>
        <v>0</v>
      </c>
      <c r="BI236" s="42">
        <f t="shared" si="18"/>
        <v>0</v>
      </c>
      <c r="BJ236" s="17" t="s">
        <v>8</v>
      </c>
      <c r="BK236" s="42">
        <f t="shared" si="19"/>
        <v>0</v>
      </c>
      <c r="BL236" s="17" t="s">
        <v>394</v>
      </c>
      <c r="BM236" s="41" t="s">
        <v>1174</v>
      </c>
    </row>
    <row r="237" spans="2:65" s="1" customFormat="1" ht="24.2" customHeight="1" x14ac:dyDescent="0.2">
      <c r="B237" s="24"/>
      <c r="C237" s="150" t="s">
        <v>719</v>
      </c>
      <c r="D237" s="150" t="s">
        <v>306</v>
      </c>
      <c r="E237" s="151" t="s">
        <v>2740</v>
      </c>
      <c r="F237" s="152" t="s">
        <v>2741</v>
      </c>
      <c r="G237" s="153" t="s">
        <v>309</v>
      </c>
      <c r="H237" s="154">
        <v>2</v>
      </c>
      <c r="I237" s="40"/>
      <c r="J237" s="155">
        <f t="shared" si="10"/>
        <v>0</v>
      </c>
      <c r="K237" s="152" t="s">
        <v>1</v>
      </c>
      <c r="L237" s="24"/>
      <c r="M237" s="156" t="s">
        <v>1</v>
      </c>
      <c r="N237" s="157" t="s">
        <v>42</v>
      </c>
      <c r="P237" s="158">
        <f t="shared" si="11"/>
        <v>0</v>
      </c>
      <c r="Q237" s="158">
        <v>0</v>
      </c>
      <c r="R237" s="158">
        <f t="shared" si="12"/>
        <v>0</v>
      </c>
      <c r="S237" s="158">
        <v>0</v>
      </c>
      <c r="T237" s="159">
        <f t="shared" si="13"/>
        <v>0</v>
      </c>
      <c r="AR237" s="41" t="s">
        <v>394</v>
      </c>
      <c r="AT237" s="41" t="s">
        <v>306</v>
      </c>
      <c r="AU237" s="41" t="s">
        <v>86</v>
      </c>
      <c r="AY237" s="17" t="s">
        <v>304</v>
      </c>
      <c r="BE237" s="42">
        <f t="shared" si="14"/>
        <v>0</v>
      </c>
      <c r="BF237" s="42">
        <f t="shared" si="15"/>
        <v>0</v>
      </c>
      <c r="BG237" s="42">
        <f t="shared" si="16"/>
        <v>0</v>
      </c>
      <c r="BH237" s="42">
        <f t="shared" si="17"/>
        <v>0</v>
      </c>
      <c r="BI237" s="42">
        <f t="shared" si="18"/>
        <v>0</v>
      </c>
      <c r="BJ237" s="17" t="s">
        <v>8</v>
      </c>
      <c r="BK237" s="42">
        <f t="shared" si="19"/>
        <v>0</v>
      </c>
      <c r="BL237" s="17" t="s">
        <v>394</v>
      </c>
      <c r="BM237" s="41" t="s">
        <v>1183</v>
      </c>
    </row>
    <row r="238" spans="2:65" s="1" customFormat="1" ht="33" customHeight="1" x14ac:dyDescent="0.2">
      <c r="B238" s="24"/>
      <c r="C238" s="150" t="s">
        <v>738</v>
      </c>
      <c r="D238" s="150" t="s">
        <v>306</v>
      </c>
      <c r="E238" s="151" t="s">
        <v>2742</v>
      </c>
      <c r="F238" s="152" t="s">
        <v>2743</v>
      </c>
      <c r="G238" s="153" t="s">
        <v>346</v>
      </c>
      <c r="H238" s="154">
        <v>10</v>
      </c>
      <c r="I238" s="40"/>
      <c r="J238" s="155">
        <f t="shared" si="10"/>
        <v>0</v>
      </c>
      <c r="K238" s="152" t="s">
        <v>1</v>
      </c>
      <c r="L238" s="24"/>
      <c r="M238" s="156" t="s">
        <v>1</v>
      </c>
      <c r="N238" s="157" t="s">
        <v>42</v>
      </c>
      <c r="P238" s="158">
        <f t="shared" si="11"/>
        <v>0</v>
      </c>
      <c r="Q238" s="158">
        <v>0</v>
      </c>
      <c r="R238" s="158">
        <f t="shared" si="12"/>
        <v>0</v>
      </c>
      <c r="S238" s="158">
        <v>0</v>
      </c>
      <c r="T238" s="159">
        <f t="shared" si="13"/>
        <v>0</v>
      </c>
      <c r="AR238" s="41" t="s">
        <v>394</v>
      </c>
      <c r="AT238" s="41" t="s">
        <v>306</v>
      </c>
      <c r="AU238" s="41" t="s">
        <v>86</v>
      </c>
      <c r="AY238" s="17" t="s">
        <v>304</v>
      </c>
      <c r="BE238" s="42">
        <f t="shared" si="14"/>
        <v>0</v>
      </c>
      <c r="BF238" s="42">
        <f t="shared" si="15"/>
        <v>0</v>
      </c>
      <c r="BG238" s="42">
        <f t="shared" si="16"/>
        <v>0</v>
      </c>
      <c r="BH238" s="42">
        <f t="shared" si="17"/>
        <v>0</v>
      </c>
      <c r="BI238" s="42">
        <f t="shared" si="18"/>
        <v>0</v>
      </c>
      <c r="BJ238" s="17" t="s">
        <v>8</v>
      </c>
      <c r="BK238" s="42">
        <f t="shared" si="19"/>
        <v>0</v>
      </c>
      <c r="BL238" s="17" t="s">
        <v>394</v>
      </c>
      <c r="BM238" s="41" t="s">
        <v>1192</v>
      </c>
    </row>
    <row r="239" spans="2:65" s="1" customFormat="1" ht="24.2" customHeight="1" x14ac:dyDescent="0.2">
      <c r="B239" s="24"/>
      <c r="C239" s="150" t="s">
        <v>743</v>
      </c>
      <c r="D239" s="150" t="s">
        <v>306</v>
      </c>
      <c r="E239" s="151" t="s">
        <v>2744</v>
      </c>
      <c r="F239" s="152" t="s">
        <v>2745</v>
      </c>
      <c r="G239" s="153" t="s">
        <v>309</v>
      </c>
      <c r="H239" s="154">
        <v>1</v>
      </c>
      <c r="I239" s="40"/>
      <c r="J239" s="155">
        <f t="shared" si="10"/>
        <v>0</v>
      </c>
      <c r="K239" s="152" t="s">
        <v>1</v>
      </c>
      <c r="L239" s="24"/>
      <c r="M239" s="156" t="s">
        <v>1</v>
      </c>
      <c r="N239" s="157" t="s">
        <v>42</v>
      </c>
      <c r="P239" s="158">
        <f t="shared" si="11"/>
        <v>0</v>
      </c>
      <c r="Q239" s="158">
        <v>0</v>
      </c>
      <c r="R239" s="158">
        <f t="shared" si="12"/>
        <v>0</v>
      </c>
      <c r="S239" s="158">
        <v>0</v>
      </c>
      <c r="T239" s="159">
        <f t="shared" si="13"/>
        <v>0</v>
      </c>
      <c r="AR239" s="41" t="s">
        <v>394</v>
      </c>
      <c r="AT239" s="41" t="s">
        <v>306</v>
      </c>
      <c r="AU239" s="41" t="s">
        <v>86</v>
      </c>
      <c r="AY239" s="17" t="s">
        <v>304</v>
      </c>
      <c r="BE239" s="42">
        <f t="shared" si="14"/>
        <v>0</v>
      </c>
      <c r="BF239" s="42">
        <f t="shared" si="15"/>
        <v>0</v>
      </c>
      <c r="BG239" s="42">
        <f t="shared" si="16"/>
        <v>0</v>
      </c>
      <c r="BH239" s="42">
        <f t="shared" si="17"/>
        <v>0</v>
      </c>
      <c r="BI239" s="42">
        <f t="shared" si="18"/>
        <v>0</v>
      </c>
      <c r="BJ239" s="17" t="s">
        <v>8</v>
      </c>
      <c r="BK239" s="42">
        <f t="shared" si="19"/>
        <v>0</v>
      </c>
      <c r="BL239" s="17" t="s">
        <v>394</v>
      </c>
      <c r="BM239" s="41" t="s">
        <v>1202</v>
      </c>
    </row>
    <row r="240" spans="2:65" s="1" customFormat="1" ht="24.2" customHeight="1" x14ac:dyDescent="0.2">
      <c r="B240" s="24"/>
      <c r="C240" s="150" t="s">
        <v>749</v>
      </c>
      <c r="D240" s="150" t="s">
        <v>306</v>
      </c>
      <c r="E240" s="151" t="s">
        <v>2746</v>
      </c>
      <c r="F240" s="152" t="s">
        <v>2747</v>
      </c>
      <c r="G240" s="153" t="s">
        <v>309</v>
      </c>
      <c r="H240" s="154">
        <v>4</v>
      </c>
      <c r="I240" s="40"/>
      <c r="J240" s="155">
        <f t="shared" si="10"/>
        <v>0</v>
      </c>
      <c r="K240" s="152" t="s">
        <v>1</v>
      </c>
      <c r="L240" s="24"/>
      <c r="M240" s="156" t="s">
        <v>1</v>
      </c>
      <c r="N240" s="157" t="s">
        <v>42</v>
      </c>
      <c r="P240" s="158">
        <f t="shared" si="11"/>
        <v>0</v>
      </c>
      <c r="Q240" s="158">
        <v>0</v>
      </c>
      <c r="R240" s="158">
        <f t="shared" si="12"/>
        <v>0</v>
      </c>
      <c r="S240" s="158">
        <v>0</v>
      </c>
      <c r="T240" s="159">
        <f t="shared" si="13"/>
        <v>0</v>
      </c>
      <c r="AR240" s="41" t="s">
        <v>394</v>
      </c>
      <c r="AT240" s="41" t="s">
        <v>306</v>
      </c>
      <c r="AU240" s="41" t="s">
        <v>86</v>
      </c>
      <c r="AY240" s="17" t="s">
        <v>304</v>
      </c>
      <c r="BE240" s="42">
        <f t="shared" si="14"/>
        <v>0</v>
      </c>
      <c r="BF240" s="42">
        <f t="shared" si="15"/>
        <v>0</v>
      </c>
      <c r="BG240" s="42">
        <f t="shared" si="16"/>
        <v>0</v>
      </c>
      <c r="BH240" s="42">
        <f t="shared" si="17"/>
        <v>0</v>
      </c>
      <c r="BI240" s="42">
        <f t="shared" si="18"/>
        <v>0</v>
      </c>
      <c r="BJ240" s="17" t="s">
        <v>8</v>
      </c>
      <c r="BK240" s="42">
        <f t="shared" si="19"/>
        <v>0</v>
      </c>
      <c r="BL240" s="17" t="s">
        <v>394</v>
      </c>
      <c r="BM240" s="41" t="s">
        <v>1221</v>
      </c>
    </row>
    <row r="241" spans="2:65" s="1" customFormat="1" ht="24.2" customHeight="1" x14ac:dyDescent="0.2">
      <c r="B241" s="24"/>
      <c r="C241" s="150" t="s">
        <v>754</v>
      </c>
      <c r="D241" s="150" t="s">
        <v>306</v>
      </c>
      <c r="E241" s="151" t="s">
        <v>2748</v>
      </c>
      <c r="F241" s="152" t="s">
        <v>2749</v>
      </c>
      <c r="G241" s="153" t="s">
        <v>309</v>
      </c>
      <c r="H241" s="154">
        <v>13</v>
      </c>
      <c r="I241" s="40"/>
      <c r="J241" s="155">
        <f t="shared" si="10"/>
        <v>0</v>
      </c>
      <c r="K241" s="152" t="s">
        <v>1</v>
      </c>
      <c r="L241" s="24"/>
      <c r="M241" s="156" t="s">
        <v>1</v>
      </c>
      <c r="N241" s="157" t="s">
        <v>42</v>
      </c>
      <c r="P241" s="158">
        <f t="shared" si="11"/>
        <v>0</v>
      </c>
      <c r="Q241" s="158">
        <v>0</v>
      </c>
      <c r="R241" s="158">
        <f t="shared" si="12"/>
        <v>0</v>
      </c>
      <c r="S241" s="158">
        <v>0</v>
      </c>
      <c r="T241" s="159">
        <f t="shared" si="13"/>
        <v>0</v>
      </c>
      <c r="AR241" s="41" t="s">
        <v>394</v>
      </c>
      <c r="AT241" s="41" t="s">
        <v>306</v>
      </c>
      <c r="AU241" s="41" t="s">
        <v>86</v>
      </c>
      <c r="AY241" s="17" t="s">
        <v>304</v>
      </c>
      <c r="BE241" s="42">
        <f t="shared" si="14"/>
        <v>0</v>
      </c>
      <c r="BF241" s="42">
        <f t="shared" si="15"/>
        <v>0</v>
      </c>
      <c r="BG241" s="42">
        <f t="shared" si="16"/>
        <v>0</v>
      </c>
      <c r="BH241" s="42">
        <f t="shared" si="17"/>
        <v>0</v>
      </c>
      <c r="BI241" s="42">
        <f t="shared" si="18"/>
        <v>0</v>
      </c>
      <c r="BJ241" s="17" t="s">
        <v>8</v>
      </c>
      <c r="BK241" s="42">
        <f t="shared" si="19"/>
        <v>0</v>
      </c>
      <c r="BL241" s="17" t="s">
        <v>394</v>
      </c>
      <c r="BM241" s="41" t="s">
        <v>1232</v>
      </c>
    </row>
    <row r="242" spans="2:65" s="1" customFormat="1" ht="24.2" customHeight="1" x14ac:dyDescent="0.2">
      <c r="B242" s="24"/>
      <c r="C242" s="150" t="s">
        <v>760</v>
      </c>
      <c r="D242" s="150" t="s">
        <v>306</v>
      </c>
      <c r="E242" s="151" t="s">
        <v>2750</v>
      </c>
      <c r="F242" s="152" t="s">
        <v>2751</v>
      </c>
      <c r="G242" s="153" t="s">
        <v>309</v>
      </c>
      <c r="H242" s="154">
        <v>2</v>
      </c>
      <c r="I242" s="40"/>
      <c r="J242" s="155">
        <f t="shared" si="10"/>
        <v>0</v>
      </c>
      <c r="K242" s="152" t="s">
        <v>1</v>
      </c>
      <c r="L242" s="24"/>
      <c r="M242" s="156" t="s">
        <v>1</v>
      </c>
      <c r="N242" s="157" t="s">
        <v>42</v>
      </c>
      <c r="P242" s="158">
        <f t="shared" si="11"/>
        <v>0</v>
      </c>
      <c r="Q242" s="158">
        <v>0</v>
      </c>
      <c r="R242" s="158">
        <f t="shared" si="12"/>
        <v>0</v>
      </c>
      <c r="S242" s="158">
        <v>0</v>
      </c>
      <c r="T242" s="159">
        <f t="shared" si="13"/>
        <v>0</v>
      </c>
      <c r="AR242" s="41" t="s">
        <v>394</v>
      </c>
      <c r="AT242" s="41" t="s">
        <v>306</v>
      </c>
      <c r="AU242" s="41" t="s">
        <v>86</v>
      </c>
      <c r="AY242" s="17" t="s">
        <v>304</v>
      </c>
      <c r="BE242" s="42">
        <f t="shared" si="14"/>
        <v>0</v>
      </c>
      <c r="BF242" s="42">
        <f t="shared" si="15"/>
        <v>0</v>
      </c>
      <c r="BG242" s="42">
        <f t="shared" si="16"/>
        <v>0</v>
      </c>
      <c r="BH242" s="42">
        <f t="shared" si="17"/>
        <v>0</v>
      </c>
      <c r="BI242" s="42">
        <f t="shared" si="18"/>
        <v>0</v>
      </c>
      <c r="BJ242" s="17" t="s">
        <v>8</v>
      </c>
      <c r="BK242" s="42">
        <f t="shared" si="19"/>
        <v>0</v>
      </c>
      <c r="BL242" s="17" t="s">
        <v>394</v>
      </c>
      <c r="BM242" s="41" t="s">
        <v>1249</v>
      </c>
    </row>
    <row r="243" spans="2:65" s="1" customFormat="1" ht="33" customHeight="1" x14ac:dyDescent="0.2">
      <c r="B243" s="24"/>
      <c r="C243" s="150" t="s">
        <v>764</v>
      </c>
      <c r="D243" s="150" t="s">
        <v>306</v>
      </c>
      <c r="E243" s="151" t="s">
        <v>2752</v>
      </c>
      <c r="F243" s="152" t="s">
        <v>2753</v>
      </c>
      <c r="G243" s="153" t="s">
        <v>309</v>
      </c>
      <c r="H243" s="154">
        <v>10</v>
      </c>
      <c r="I243" s="40"/>
      <c r="J243" s="155">
        <f t="shared" si="10"/>
        <v>0</v>
      </c>
      <c r="K243" s="152" t="s">
        <v>1</v>
      </c>
      <c r="L243" s="24"/>
      <c r="M243" s="156" t="s">
        <v>1</v>
      </c>
      <c r="N243" s="157" t="s">
        <v>42</v>
      </c>
      <c r="P243" s="158">
        <f t="shared" si="11"/>
        <v>0</v>
      </c>
      <c r="Q243" s="158">
        <v>0</v>
      </c>
      <c r="R243" s="158">
        <f t="shared" si="12"/>
        <v>0</v>
      </c>
      <c r="S243" s="158">
        <v>0</v>
      </c>
      <c r="T243" s="159">
        <f t="shared" si="13"/>
        <v>0</v>
      </c>
      <c r="AR243" s="41" t="s">
        <v>394</v>
      </c>
      <c r="AT243" s="41" t="s">
        <v>306</v>
      </c>
      <c r="AU243" s="41" t="s">
        <v>86</v>
      </c>
      <c r="AY243" s="17" t="s">
        <v>304</v>
      </c>
      <c r="BE243" s="42">
        <f t="shared" si="14"/>
        <v>0</v>
      </c>
      <c r="BF243" s="42">
        <f t="shared" si="15"/>
        <v>0</v>
      </c>
      <c r="BG243" s="42">
        <f t="shared" si="16"/>
        <v>0</v>
      </c>
      <c r="BH243" s="42">
        <f t="shared" si="17"/>
        <v>0</v>
      </c>
      <c r="BI243" s="42">
        <f t="shared" si="18"/>
        <v>0</v>
      </c>
      <c r="BJ243" s="17" t="s">
        <v>8</v>
      </c>
      <c r="BK243" s="42">
        <f t="shared" si="19"/>
        <v>0</v>
      </c>
      <c r="BL243" s="17" t="s">
        <v>394</v>
      </c>
      <c r="BM243" s="41" t="s">
        <v>218</v>
      </c>
    </row>
    <row r="244" spans="2:65" s="1" customFormat="1" ht="24.2" customHeight="1" x14ac:dyDescent="0.2">
      <c r="B244" s="24"/>
      <c r="C244" s="150" t="s">
        <v>770</v>
      </c>
      <c r="D244" s="150" t="s">
        <v>306</v>
      </c>
      <c r="E244" s="151" t="s">
        <v>2754</v>
      </c>
      <c r="F244" s="152" t="s">
        <v>2755</v>
      </c>
      <c r="G244" s="153" t="s">
        <v>309</v>
      </c>
      <c r="H244" s="154">
        <v>6</v>
      </c>
      <c r="I244" s="40"/>
      <c r="J244" s="155">
        <f t="shared" si="10"/>
        <v>0</v>
      </c>
      <c r="K244" s="152" t="s">
        <v>1</v>
      </c>
      <c r="L244" s="24"/>
      <c r="M244" s="156" t="s">
        <v>1</v>
      </c>
      <c r="N244" s="157" t="s">
        <v>42</v>
      </c>
      <c r="P244" s="158">
        <f t="shared" si="11"/>
        <v>0</v>
      </c>
      <c r="Q244" s="158">
        <v>0</v>
      </c>
      <c r="R244" s="158">
        <f t="shared" si="12"/>
        <v>0</v>
      </c>
      <c r="S244" s="158">
        <v>0</v>
      </c>
      <c r="T244" s="159">
        <f t="shared" si="13"/>
        <v>0</v>
      </c>
      <c r="AR244" s="41" t="s">
        <v>394</v>
      </c>
      <c r="AT244" s="41" t="s">
        <v>306</v>
      </c>
      <c r="AU244" s="41" t="s">
        <v>86</v>
      </c>
      <c r="AY244" s="17" t="s">
        <v>304</v>
      </c>
      <c r="BE244" s="42">
        <f t="shared" si="14"/>
        <v>0</v>
      </c>
      <c r="BF244" s="42">
        <f t="shared" si="15"/>
        <v>0</v>
      </c>
      <c r="BG244" s="42">
        <f t="shared" si="16"/>
        <v>0</v>
      </c>
      <c r="BH244" s="42">
        <f t="shared" si="17"/>
        <v>0</v>
      </c>
      <c r="BI244" s="42">
        <f t="shared" si="18"/>
        <v>0</v>
      </c>
      <c r="BJ244" s="17" t="s">
        <v>8</v>
      </c>
      <c r="BK244" s="42">
        <f t="shared" si="19"/>
        <v>0</v>
      </c>
      <c r="BL244" s="17" t="s">
        <v>394</v>
      </c>
      <c r="BM244" s="41" t="s">
        <v>1269</v>
      </c>
    </row>
    <row r="245" spans="2:65" s="1" customFormat="1" ht="33" customHeight="1" x14ac:dyDescent="0.2">
      <c r="B245" s="24"/>
      <c r="C245" s="150" t="s">
        <v>775</v>
      </c>
      <c r="D245" s="150" t="s">
        <v>306</v>
      </c>
      <c r="E245" s="151" t="s">
        <v>2756</v>
      </c>
      <c r="F245" s="152" t="s">
        <v>2757</v>
      </c>
      <c r="G245" s="153" t="s">
        <v>309</v>
      </c>
      <c r="H245" s="154">
        <v>4</v>
      </c>
      <c r="I245" s="40"/>
      <c r="J245" s="155">
        <f t="shared" si="10"/>
        <v>0</v>
      </c>
      <c r="K245" s="152" t="s">
        <v>1</v>
      </c>
      <c r="L245" s="24"/>
      <c r="M245" s="156" t="s">
        <v>1</v>
      </c>
      <c r="N245" s="157" t="s">
        <v>42</v>
      </c>
      <c r="P245" s="158">
        <f t="shared" si="11"/>
        <v>0</v>
      </c>
      <c r="Q245" s="158">
        <v>0</v>
      </c>
      <c r="R245" s="158">
        <f t="shared" si="12"/>
        <v>0</v>
      </c>
      <c r="S245" s="158">
        <v>0</v>
      </c>
      <c r="T245" s="159">
        <f t="shared" si="13"/>
        <v>0</v>
      </c>
      <c r="AR245" s="41" t="s">
        <v>394</v>
      </c>
      <c r="AT245" s="41" t="s">
        <v>306</v>
      </c>
      <c r="AU245" s="41" t="s">
        <v>86</v>
      </c>
      <c r="AY245" s="17" t="s">
        <v>304</v>
      </c>
      <c r="BE245" s="42">
        <f t="shared" si="14"/>
        <v>0</v>
      </c>
      <c r="BF245" s="42">
        <f t="shared" si="15"/>
        <v>0</v>
      </c>
      <c r="BG245" s="42">
        <f t="shared" si="16"/>
        <v>0</v>
      </c>
      <c r="BH245" s="42">
        <f t="shared" si="17"/>
        <v>0</v>
      </c>
      <c r="BI245" s="42">
        <f t="shared" si="18"/>
        <v>0</v>
      </c>
      <c r="BJ245" s="17" t="s">
        <v>8</v>
      </c>
      <c r="BK245" s="42">
        <f t="shared" si="19"/>
        <v>0</v>
      </c>
      <c r="BL245" s="17" t="s">
        <v>394</v>
      </c>
      <c r="BM245" s="41" t="s">
        <v>1278</v>
      </c>
    </row>
    <row r="246" spans="2:65" s="1" customFormat="1" ht="21.75" customHeight="1" x14ac:dyDescent="0.2">
      <c r="B246" s="24"/>
      <c r="C246" s="150" t="s">
        <v>779</v>
      </c>
      <c r="D246" s="150" t="s">
        <v>306</v>
      </c>
      <c r="E246" s="151" t="s">
        <v>2758</v>
      </c>
      <c r="F246" s="152" t="s">
        <v>2759</v>
      </c>
      <c r="G246" s="153" t="s">
        <v>309</v>
      </c>
      <c r="H246" s="154">
        <v>1</v>
      </c>
      <c r="I246" s="40"/>
      <c r="J246" s="155">
        <f t="shared" si="10"/>
        <v>0</v>
      </c>
      <c r="K246" s="152" t="s">
        <v>1</v>
      </c>
      <c r="L246" s="24"/>
      <c r="M246" s="156" t="s">
        <v>1</v>
      </c>
      <c r="N246" s="157" t="s">
        <v>42</v>
      </c>
      <c r="P246" s="158">
        <f t="shared" si="11"/>
        <v>0</v>
      </c>
      <c r="Q246" s="158">
        <v>0</v>
      </c>
      <c r="R246" s="158">
        <f t="shared" si="12"/>
        <v>0</v>
      </c>
      <c r="S246" s="158">
        <v>0</v>
      </c>
      <c r="T246" s="159">
        <f t="shared" si="13"/>
        <v>0</v>
      </c>
      <c r="AR246" s="41" t="s">
        <v>394</v>
      </c>
      <c r="AT246" s="41" t="s">
        <v>306</v>
      </c>
      <c r="AU246" s="41" t="s">
        <v>86</v>
      </c>
      <c r="AY246" s="17" t="s">
        <v>304</v>
      </c>
      <c r="BE246" s="42">
        <f t="shared" si="14"/>
        <v>0</v>
      </c>
      <c r="BF246" s="42">
        <f t="shared" si="15"/>
        <v>0</v>
      </c>
      <c r="BG246" s="42">
        <f t="shared" si="16"/>
        <v>0</v>
      </c>
      <c r="BH246" s="42">
        <f t="shared" si="17"/>
        <v>0</v>
      </c>
      <c r="BI246" s="42">
        <f t="shared" si="18"/>
        <v>0</v>
      </c>
      <c r="BJ246" s="17" t="s">
        <v>8</v>
      </c>
      <c r="BK246" s="42">
        <f t="shared" si="19"/>
        <v>0</v>
      </c>
      <c r="BL246" s="17" t="s">
        <v>394</v>
      </c>
      <c r="BM246" s="41" t="s">
        <v>1286</v>
      </c>
    </row>
    <row r="247" spans="2:65" s="1" customFormat="1" ht="24.2" customHeight="1" x14ac:dyDescent="0.2">
      <c r="B247" s="24"/>
      <c r="C247" s="150" t="s">
        <v>783</v>
      </c>
      <c r="D247" s="150" t="s">
        <v>306</v>
      </c>
      <c r="E247" s="151" t="s">
        <v>2760</v>
      </c>
      <c r="F247" s="152" t="s">
        <v>2761</v>
      </c>
      <c r="G247" s="153" t="s">
        <v>309</v>
      </c>
      <c r="H247" s="154">
        <v>1</v>
      </c>
      <c r="I247" s="40"/>
      <c r="J247" s="155">
        <f t="shared" si="10"/>
        <v>0</v>
      </c>
      <c r="K247" s="152" t="s">
        <v>1</v>
      </c>
      <c r="L247" s="24"/>
      <c r="M247" s="156" t="s">
        <v>1</v>
      </c>
      <c r="N247" s="157" t="s">
        <v>42</v>
      </c>
      <c r="P247" s="158">
        <f t="shared" si="11"/>
        <v>0</v>
      </c>
      <c r="Q247" s="158">
        <v>0</v>
      </c>
      <c r="R247" s="158">
        <f t="shared" si="12"/>
        <v>0</v>
      </c>
      <c r="S247" s="158">
        <v>0</v>
      </c>
      <c r="T247" s="159">
        <f t="shared" si="13"/>
        <v>0</v>
      </c>
      <c r="AR247" s="41" t="s">
        <v>394</v>
      </c>
      <c r="AT247" s="41" t="s">
        <v>306</v>
      </c>
      <c r="AU247" s="41" t="s">
        <v>86</v>
      </c>
      <c r="AY247" s="17" t="s">
        <v>304</v>
      </c>
      <c r="BE247" s="42">
        <f t="shared" si="14"/>
        <v>0</v>
      </c>
      <c r="BF247" s="42">
        <f t="shared" si="15"/>
        <v>0</v>
      </c>
      <c r="BG247" s="42">
        <f t="shared" si="16"/>
        <v>0</v>
      </c>
      <c r="BH247" s="42">
        <f t="shared" si="17"/>
        <v>0</v>
      </c>
      <c r="BI247" s="42">
        <f t="shared" si="18"/>
        <v>0</v>
      </c>
      <c r="BJ247" s="17" t="s">
        <v>8</v>
      </c>
      <c r="BK247" s="42">
        <f t="shared" si="19"/>
        <v>0</v>
      </c>
      <c r="BL247" s="17" t="s">
        <v>394</v>
      </c>
      <c r="BM247" s="41" t="s">
        <v>1297</v>
      </c>
    </row>
    <row r="248" spans="2:65" s="1" customFormat="1" ht="33" customHeight="1" x14ac:dyDescent="0.2">
      <c r="B248" s="24"/>
      <c r="C248" s="150" t="s">
        <v>788</v>
      </c>
      <c r="D248" s="150" t="s">
        <v>306</v>
      </c>
      <c r="E248" s="151" t="s">
        <v>2762</v>
      </c>
      <c r="F248" s="152" t="s">
        <v>2763</v>
      </c>
      <c r="G248" s="153" t="s">
        <v>309</v>
      </c>
      <c r="H248" s="154">
        <v>7</v>
      </c>
      <c r="I248" s="40"/>
      <c r="J248" s="155">
        <f t="shared" si="10"/>
        <v>0</v>
      </c>
      <c r="K248" s="152" t="s">
        <v>1</v>
      </c>
      <c r="L248" s="24"/>
      <c r="M248" s="156" t="s">
        <v>1</v>
      </c>
      <c r="N248" s="157" t="s">
        <v>42</v>
      </c>
      <c r="P248" s="158">
        <f t="shared" si="11"/>
        <v>0</v>
      </c>
      <c r="Q248" s="158">
        <v>0</v>
      </c>
      <c r="R248" s="158">
        <f t="shared" si="12"/>
        <v>0</v>
      </c>
      <c r="S248" s="158">
        <v>0</v>
      </c>
      <c r="T248" s="159">
        <f t="shared" si="13"/>
        <v>0</v>
      </c>
      <c r="AR248" s="41" t="s">
        <v>394</v>
      </c>
      <c r="AT248" s="41" t="s">
        <v>306</v>
      </c>
      <c r="AU248" s="41" t="s">
        <v>86</v>
      </c>
      <c r="AY248" s="17" t="s">
        <v>304</v>
      </c>
      <c r="BE248" s="42">
        <f t="shared" si="14"/>
        <v>0</v>
      </c>
      <c r="BF248" s="42">
        <f t="shared" si="15"/>
        <v>0</v>
      </c>
      <c r="BG248" s="42">
        <f t="shared" si="16"/>
        <v>0</v>
      </c>
      <c r="BH248" s="42">
        <f t="shared" si="17"/>
        <v>0</v>
      </c>
      <c r="BI248" s="42">
        <f t="shared" si="18"/>
        <v>0</v>
      </c>
      <c r="BJ248" s="17" t="s">
        <v>8</v>
      </c>
      <c r="BK248" s="42">
        <f t="shared" si="19"/>
        <v>0</v>
      </c>
      <c r="BL248" s="17" t="s">
        <v>394</v>
      </c>
      <c r="BM248" s="41" t="s">
        <v>1307</v>
      </c>
    </row>
    <row r="249" spans="2:65" s="1" customFormat="1" ht="44.25" customHeight="1" x14ac:dyDescent="0.2">
      <c r="B249" s="24"/>
      <c r="C249" s="176" t="s">
        <v>793</v>
      </c>
      <c r="D249" s="176" t="s">
        <v>431</v>
      </c>
      <c r="E249" s="177" t="s">
        <v>2764</v>
      </c>
      <c r="F249" s="178" t="s">
        <v>2765</v>
      </c>
      <c r="G249" s="179" t="s">
        <v>309</v>
      </c>
      <c r="H249" s="180">
        <v>7</v>
      </c>
      <c r="I249" s="46"/>
      <c r="J249" s="181">
        <f t="shared" si="10"/>
        <v>0</v>
      </c>
      <c r="K249" s="178" t="s">
        <v>1</v>
      </c>
      <c r="L249" s="182"/>
      <c r="M249" s="183" t="s">
        <v>1</v>
      </c>
      <c r="N249" s="184" t="s">
        <v>42</v>
      </c>
      <c r="P249" s="158">
        <f t="shared" si="11"/>
        <v>0</v>
      </c>
      <c r="Q249" s="158">
        <v>0</v>
      </c>
      <c r="R249" s="158">
        <f t="shared" si="12"/>
        <v>0</v>
      </c>
      <c r="S249" s="158">
        <v>0</v>
      </c>
      <c r="T249" s="159">
        <f t="shared" si="13"/>
        <v>0</v>
      </c>
      <c r="AR249" s="41" t="s">
        <v>476</v>
      </c>
      <c r="AT249" s="41" t="s">
        <v>431</v>
      </c>
      <c r="AU249" s="41" t="s">
        <v>86</v>
      </c>
      <c r="AY249" s="17" t="s">
        <v>304</v>
      </c>
      <c r="BE249" s="42">
        <f t="shared" si="14"/>
        <v>0</v>
      </c>
      <c r="BF249" s="42">
        <f t="shared" si="15"/>
        <v>0</v>
      </c>
      <c r="BG249" s="42">
        <f t="shared" si="16"/>
        <v>0</v>
      </c>
      <c r="BH249" s="42">
        <f t="shared" si="17"/>
        <v>0</v>
      </c>
      <c r="BI249" s="42">
        <f t="shared" si="18"/>
        <v>0</v>
      </c>
      <c r="BJ249" s="17" t="s">
        <v>8</v>
      </c>
      <c r="BK249" s="42">
        <f t="shared" si="19"/>
        <v>0</v>
      </c>
      <c r="BL249" s="17" t="s">
        <v>394</v>
      </c>
      <c r="BM249" s="41" t="s">
        <v>1317</v>
      </c>
    </row>
    <row r="250" spans="2:65" s="1" customFormat="1" ht="24.2" customHeight="1" x14ac:dyDescent="0.2">
      <c r="B250" s="24"/>
      <c r="C250" s="150" t="s">
        <v>800</v>
      </c>
      <c r="D250" s="150" t="s">
        <v>306</v>
      </c>
      <c r="E250" s="151" t="s">
        <v>2766</v>
      </c>
      <c r="F250" s="152" t="s">
        <v>2767</v>
      </c>
      <c r="G250" s="153" t="s">
        <v>309</v>
      </c>
      <c r="H250" s="154">
        <v>7</v>
      </c>
      <c r="I250" s="40"/>
      <c r="J250" s="155">
        <f t="shared" si="10"/>
        <v>0</v>
      </c>
      <c r="K250" s="152" t="s">
        <v>1</v>
      </c>
      <c r="L250" s="24"/>
      <c r="M250" s="156" t="s">
        <v>1</v>
      </c>
      <c r="N250" s="157" t="s">
        <v>42</v>
      </c>
      <c r="P250" s="158">
        <f t="shared" si="11"/>
        <v>0</v>
      </c>
      <c r="Q250" s="158">
        <v>0</v>
      </c>
      <c r="R250" s="158">
        <f t="shared" si="12"/>
        <v>0</v>
      </c>
      <c r="S250" s="158">
        <v>0</v>
      </c>
      <c r="T250" s="159">
        <f t="shared" si="13"/>
        <v>0</v>
      </c>
      <c r="AR250" s="41" t="s">
        <v>394</v>
      </c>
      <c r="AT250" s="41" t="s">
        <v>306</v>
      </c>
      <c r="AU250" s="41" t="s">
        <v>86</v>
      </c>
      <c r="AY250" s="17" t="s">
        <v>304</v>
      </c>
      <c r="BE250" s="42">
        <f t="shared" si="14"/>
        <v>0</v>
      </c>
      <c r="BF250" s="42">
        <f t="shared" si="15"/>
        <v>0</v>
      </c>
      <c r="BG250" s="42">
        <f t="shared" si="16"/>
        <v>0</v>
      </c>
      <c r="BH250" s="42">
        <f t="shared" si="17"/>
        <v>0</v>
      </c>
      <c r="BI250" s="42">
        <f t="shared" si="18"/>
        <v>0</v>
      </c>
      <c r="BJ250" s="17" t="s">
        <v>8</v>
      </c>
      <c r="BK250" s="42">
        <f t="shared" si="19"/>
        <v>0</v>
      </c>
      <c r="BL250" s="17" t="s">
        <v>394</v>
      </c>
      <c r="BM250" s="41" t="s">
        <v>1327</v>
      </c>
    </row>
    <row r="251" spans="2:65" s="1" customFormat="1" ht="44.25" customHeight="1" x14ac:dyDescent="0.2">
      <c r="B251" s="24"/>
      <c r="C251" s="150" t="s">
        <v>808</v>
      </c>
      <c r="D251" s="150" t="s">
        <v>306</v>
      </c>
      <c r="E251" s="151" t="s">
        <v>2768</v>
      </c>
      <c r="F251" s="152" t="s">
        <v>4010</v>
      </c>
      <c r="G251" s="153" t="s">
        <v>2622</v>
      </c>
      <c r="H251" s="154">
        <v>1</v>
      </c>
      <c r="I251" s="40"/>
      <c r="J251" s="155">
        <f t="shared" si="10"/>
        <v>0</v>
      </c>
      <c r="K251" s="152" t="s">
        <v>1</v>
      </c>
      <c r="L251" s="24"/>
      <c r="M251" s="156" t="s">
        <v>1</v>
      </c>
      <c r="N251" s="157" t="s">
        <v>42</v>
      </c>
      <c r="P251" s="158">
        <f t="shared" si="11"/>
        <v>0</v>
      </c>
      <c r="Q251" s="158">
        <v>0</v>
      </c>
      <c r="R251" s="158">
        <f t="shared" si="12"/>
        <v>0</v>
      </c>
      <c r="S251" s="158">
        <v>0</v>
      </c>
      <c r="T251" s="159">
        <f t="shared" si="13"/>
        <v>0</v>
      </c>
      <c r="AR251" s="41" t="s">
        <v>394</v>
      </c>
      <c r="AT251" s="41" t="s">
        <v>306</v>
      </c>
      <c r="AU251" s="41" t="s">
        <v>86</v>
      </c>
      <c r="AY251" s="17" t="s">
        <v>304</v>
      </c>
      <c r="BE251" s="42">
        <f t="shared" si="14"/>
        <v>0</v>
      </c>
      <c r="BF251" s="42">
        <f t="shared" si="15"/>
        <v>0</v>
      </c>
      <c r="BG251" s="42">
        <f t="shared" si="16"/>
        <v>0</v>
      </c>
      <c r="BH251" s="42">
        <f t="shared" si="17"/>
        <v>0</v>
      </c>
      <c r="BI251" s="42">
        <f t="shared" si="18"/>
        <v>0</v>
      </c>
      <c r="BJ251" s="17" t="s">
        <v>8</v>
      </c>
      <c r="BK251" s="42">
        <f t="shared" si="19"/>
        <v>0</v>
      </c>
      <c r="BL251" s="17" t="s">
        <v>394</v>
      </c>
      <c r="BM251" s="41" t="s">
        <v>1337</v>
      </c>
    </row>
    <row r="252" spans="2:65" s="1" customFormat="1" ht="24.2" customHeight="1" x14ac:dyDescent="0.2">
      <c r="B252" s="24"/>
      <c r="C252" s="150" t="s">
        <v>812</v>
      </c>
      <c r="D252" s="150" t="s">
        <v>306</v>
      </c>
      <c r="E252" s="151" t="s">
        <v>2769</v>
      </c>
      <c r="F252" s="152" t="s">
        <v>2770</v>
      </c>
      <c r="G252" s="153" t="s">
        <v>1971</v>
      </c>
      <c r="H252" s="154">
        <v>1</v>
      </c>
      <c r="I252" s="40"/>
      <c r="J252" s="155">
        <f t="shared" si="10"/>
        <v>0</v>
      </c>
      <c r="K252" s="152" t="s">
        <v>1</v>
      </c>
      <c r="L252" s="24"/>
      <c r="M252" s="156" t="s">
        <v>1</v>
      </c>
      <c r="N252" s="157" t="s">
        <v>42</v>
      </c>
      <c r="P252" s="158">
        <f t="shared" si="11"/>
        <v>0</v>
      </c>
      <c r="Q252" s="158">
        <v>0</v>
      </c>
      <c r="R252" s="158">
        <f t="shared" si="12"/>
        <v>0</v>
      </c>
      <c r="S252" s="158">
        <v>0</v>
      </c>
      <c r="T252" s="159">
        <f t="shared" si="13"/>
        <v>0</v>
      </c>
      <c r="AR252" s="41" t="s">
        <v>394</v>
      </c>
      <c r="AT252" s="41" t="s">
        <v>306</v>
      </c>
      <c r="AU252" s="41" t="s">
        <v>86</v>
      </c>
      <c r="AY252" s="17" t="s">
        <v>304</v>
      </c>
      <c r="BE252" s="42">
        <f t="shared" si="14"/>
        <v>0</v>
      </c>
      <c r="BF252" s="42">
        <f t="shared" si="15"/>
        <v>0</v>
      </c>
      <c r="BG252" s="42">
        <f t="shared" si="16"/>
        <v>0</v>
      </c>
      <c r="BH252" s="42">
        <f t="shared" si="17"/>
        <v>0</v>
      </c>
      <c r="BI252" s="42">
        <f t="shared" si="18"/>
        <v>0</v>
      </c>
      <c r="BJ252" s="17" t="s">
        <v>8</v>
      </c>
      <c r="BK252" s="42">
        <f t="shared" si="19"/>
        <v>0</v>
      </c>
      <c r="BL252" s="17" t="s">
        <v>394</v>
      </c>
      <c r="BM252" s="41" t="s">
        <v>1350</v>
      </c>
    </row>
    <row r="253" spans="2:65" s="1" customFormat="1" ht="33" customHeight="1" x14ac:dyDescent="0.2">
      <c r="B253" s="24"/>
      <c r="C253" s="150" t="s">
        <v>817</v>
      </c>
      <c r="D253" s="150" t="s">
        <v>306</v>
      </c>
      <c r="E253" s="151" t="s">
        <v>2771</v>
      </c>
      <c r="F253" s="152" t="s">
        <v>2772</v>
      </c>
      <c r="G253" s="153" t="s">
        <v>309</v>
      </c>
      <c r="H253" s="154">
        <v>1</v>
      </c>
      <c r="I253" s="40"/>
      <c r="J253" s="155">
        <f t="shared" si="10"/>
        <v>0</v>
      </c>
      <c r="K253" s="152" t="s">
        <v>1</v>
      </c>
      <c r="L253" s="24"/>
      <c r="M253" s="156" t="s">
        <v>1</v>
      </c>
      <c r="N253" s="157" t="s">
        <v>42</v>
      </c>
      <c r="P253" s="158">
        <f t="shared" si="11"/>
        <v>0</v>
      </c>
      <c r="Q253" s="158">
        <v>0</v>
      </c>
      <c r="R253" s="158">
        <f t="shared" si="12"/>
        <v>0</v>
      </c>
      <c r="S253" s="158">
        <v>0</v>
      </c>
      <c r="T253" s="159">
        <f t="shared" si="13"/>
        <v>0</v>
      </c>
      <c r="AR253" s="41" t="s">
        <v>394</v>
      </c>
      <c r="AT253" s="41" t="s">
        <v>306</v>
      </c>
      <c r="AU253" s="41" t="s">
        <v>86</v>
      </c>
      <c r="AY253" s="17" t="s">
        <v>304</v>
      </c>
      <c r="BE253" s="42">
        <f t="shared" si="14"/>
        <v>0</v>
      </c>
      <c r="BF253" s="42">
        <f t="shared" si="15"/>
        <v>0</v>
      </c>
      <c r="BG253" s="42">
        <f t="shared" si="16"/>
        <v>0</v>
      </c>
      <c r="BH253" s="42">
        <f t="shared" si="17"/>
        <v>0</v>
      </c>
      <c r="BI253" s="42">
        <f t="shared" si="18"/>
        <v>0</v>
      </c>
      <c r="BJ253" s="17" t="s">
        <v>8</v>
      </c>
      <c r="BK253" s="42">
        <f t="shared" si="19"/>
        <v>0</v>
      </c>
      <c r="BL253" s="17" t="s">
        <v>394</v>
      </c>
      <c r="BM253" s="41" t="s">
        <v>1358</v>
      </c>
    </row>
    <row r="254" spans="2:65" s="1" customFormat="1" ht="24.2" customHeight="1" x14ac:dyDescent="0.2">
      <c r="B254" s="24"/>
      <c r="C254" s="150" t="s">
        <v>821</v>
      </c>
      <c r="D254" s="150" t="s">
        <v>306</v>
      </c>
      <c r="E254" s="151" t="s">
        <v>2773</v>
      </c>
      <c r="F254" s="152" t="s">
        <v>2774</v>
      </c>
      <c r="G254" s="153" t="s">
        <v>346</v>
      </c>
      <c r="H254" s="154">
        <v>174</v>
      </c>
      <c r="I254" s="40"/>
      <c r="J254" s="155">
        <f t="shared" si="10"/>
        <v>0</v>
      </c>
      <c r="K254" s="152" t="s">
        <v>1</v>
      </c>
      <c r="L254" s="24"/>
      <c r="M254" s="156" t="s">
        <v>1</v>
      </c>
      <c r="N254" s="157" t="s">
        <v>42</v>
      </c>
      <c r="P254" s="158">
        <f t="shared" si="11"/>
        <v>0</v>
      </c>
      <c r="Q254" s="158">
        <v>0</v>
      </c>
      <c r="R254" s="158">
        <f t="shared" si="12"/>
        <v>0</v>
      </c>
      <c r="S254" s="158">
        <v>0</v>
      </c>
      <c r="T254" s="159">
        <f t="shared" si="13"/>
        <v>0</v>
      </c>
      <c r="AR254" s="41" t="s">
        <v>394</v>
      </c>
      <c r="AT254" s="41" t="s">
        <v>306</v>
      </c>
      <c r="AU254" s="41" t="s">
        <v>86</v>
      </c>
      <c r="AY254" s="17" t="s">
        <v>304</v>
      </c>
      <c r="BE254" s="42">
        <f t="shared" si="14"/>
        <v>0</v>
      </c>
      <c r="BF254" s="42">
        <f t="shared" si="15"/>
        <v>0</v>
      </c>
      <c r="BG254" s="42">
        <f t="shared" si="16"/>
        <v>0</v>
      </c>
      <c r="BH254" s="42">
        <f t="shared" si="17"/>
        <v>0</v>
      </c>
      <c r="BI254" s="42">
        <f t="shared" si="18"/>
        <v>0</v>
      </c>
      <c r="BJ254" s="17" t="s">
        <v>8</v>
      </c>
      <c r="BK254" s="42">
        <f t="shared" si="19"/>
        <v>0</v>
      </c>
      <c r="BL254" s="17" t="s">
        <v>394</v>
      </c>
      <c r="BM254" s="41" t="s">
        <v>1366</v>
      </c>
    </row>
    <row r="255" spans="2:65" s="1" customFormat="1" ht="24.2" customHeight="1" x14ac:dyDescent="0.2">
      <c r="B255" s="24"/>
      <c r="C255" s="150" t="s">
        <v>825</v>
      </c>
      <c r="D255" s="150" t="s">
        <v>306</v>
      </c>
      <c r="E255" s="151" t="s">
        <v>2775</v>
      </c>
      <c r="F255" s="152" t="s">
        <v>2776</v>
      </c>
      <c r="G255" s="153" t="s">
        <v>346</v>
      </c>
      <c r="H255" s="154">
        <v>132</v>
      </c>
      <c r="I255" s="40"/>
      <c r="J255" s="155">
        <f t="shared" si="10"/>
        <v>0</v>
      </c>
      <c r="K255" s="152" t="s">
        <v>1</v>
      </c>
      <c r="L255" s="24"/>
      <c r="M255" s="156" t="s">
        <v>1</v>
      </c>
      <c r="N255" s="157" t="s">
        <v>42</v>
      </c>
      <c r="P255" s="158">
        <f t="shared" si="11"/>
        <v>0</v>
      </c>
      <c r="Q255" s="158">
        <v>0</v>
      </c>
      <c r="R255" s="158">
        <f t="shared" si="12"/>
        <v>0</v>
      </c>
      <c r="S255" s="158">
        <v>0</v>
      </c>
      <c r="T255" s="159">
        <f t="shared" si="13"/>
        <v>0</v>
      </c>
      <c r="AR255" s="41" t="s">
        <v>394</v>
      </c>
      <c r="AT255" s="41" t="s">
        <v>306</v>
      </c>
      <c r="AU255" s="41" t="s">
        <v>86</v>
      </c>
      <c r="AY255" s="17" t="s">
        <v>304</v>
      </c>
      <c r="BE255" s="42">
        <f t="shared" si="14"/>
        <v>0</v>
      </c>
      <c r="BF255" s="42">
        <f t="shared" si="15"/>
        <v>0</v>
      </c>
      <c r="BG255" s="42">
        <f t="shared" si="16"/>
        <v>0</v>
      </c>
      <c r="BH255" s="42">
        <f t="shared" si="17"/>
        <v>0</v>
      </c>
      <c r="BI255" s="42">
        <f t="shared" si="18"/>
        <v>0</v>
      </c>
      <c r="BJ255" s="17" t="s">
        <v>8</v>
      </c>
      <c r="BK255" s="42">
        <f t="shared" si="19"/>
        <v>0</v>
      </c>
      <c r="BL255" s="17" t="s">
        <v>394</v>
      </c>
      <c r="BM255" s="41" t="s">
        <v>1376</v>
      </c>
    </row>
    <row r="256" spans="2:65" s="1" customFormat="1" ht="21.75" customHeight="1" x14ac:dyDescent="0.2">
      <c r="B256" s="24"/>
      <c r="C256" s="150" t="s">
        <v>831</v>
      </c>
      <c r="D256" s="150" t="s">
        <v>306</v>
      </c>
      <c r="E256" s="151" t="s">
        <v>2777</v>
      </c>
      <c r="F256" s="152" t="s">
        <v>2778</v>
      </c>
      <c r="G256" s="153" t="s">
        <v>346</v>
      </c>
      <c r="H256" s="154">
        <v>306</v>
      </c>
      <c r="I256" s="40"/>
      <c r="J256" s="155">
        <f t="shared" si="10"/>
        <v>0</v>
      </c>
      <c r="K256" s="152" t="s">
        <v>1</v>
      </c>
      <c r="L256" s="24"/>
      <c r="M256" s="156" t="s">
        <v>1</v>
      </c>
      <c r="N256" s="157" t="s">
        <v>42</v>
      </c>
      <c r="P256" s="158">
        <f t="shared" si="11"/>
        <v>0</v>
      </c>
      <c r="Q256" s="158">
        <v>0</v>
      </c>
      <c r="R256" s="158">
        <f t="shared" si="12"/>
        <v>0</v>
      </c>
      <c r="S256" s="158">
        <v>0</v>
      </c>
      <c r="T256" s="159">
        <f t="shared" si="13"/>
        <v>0</v>
      </c>
      <c r="AR256" s="41" t="s">
        <v>394</v>
      </c>
      <c r="AT256" s="41" t="s">
        <v>306</v>
      </c>
      <c r="AU256" s="41" t="s">
        <v>86</v>
      </c>
      <c r="AY256" s="17" t="s">
        <v>304</v>
      </c>
      <c r="BE256" s="42">
        <f t="shared" si="14"/>
        <v>0</v>
      </c>
      <c r="BF256" s="42">
        <f t="shared" si="15"/>
        <v>0</v>
      </c>
      <c r="BG256" s="42">
        <f t="shared" si="16"/>
        <v>0</v>
      </c>
      <c r="BH256" s="42">
        <f t="shared" si="17"/>
        <v>0</v>
      </c>
      <c r="BI256" s="42">
        <f t="shared" si="18"/>
        <v>0</v>
      </c>
      <c r="BJ256" s="17" t="s">
        <v>8</v>
      </c>
      <c r="BK256" s="42">
        <f t="shared" si="19"/>
        <v>0</v>
      </c>
      <c r="BL256" s="17" t="s">
        <v>394</v>
      </c>
      <c r="BM256" s="41" t="s">
        <v>1388</v>
      </c>
    </row>
    <row r="257" spans="2:65" s="1" customFormat="1" ht="24.2" customHeight="1" x14ac:dyDescent="0.2">
      <c r="B257" s="24"/>
      <c r="C257" s="150" t="s">
        <v>837</v>
      </c>
      <c r="D257" s="150" t="s">
        <v>306</v>
      </c>
      <c r="E257" s="151" t="s">
        <v>2779</v>
      </c>
      <c r="F257" s="152" t="s">
        <v>2780</v>
      </c>
      <c r="G257" s="153" t="s">
        <v>2683</v>
      </c>
      <c r="H257" s="47"/>
      <c r="I257" s="40"/>
      <c r="J257" s="155">
        <f t="shared" si="10"/>
        <v>0</v>
      </c>
      <c r="K257" s="152" t="s">
        <v>1</v>
      </c>
      <c r="L257" s="24"/>
      <c r="M257" s="156" t="s">
        <v>1</v>
      </c>
      <c r="N257" s="157" t="s">
        <v>42</v>
      </c>
      <c r="P257" s="158">
        <f t="shared" si="11"/>
        <v>0</v>
      </c>
      <c r="Q257" s="158">
        <v>0</v>
      </c>
      <c r="R257" s="158">
        <f t="shared" si="12"/>
        <v>0</v>
      </c>
      <c r="S257" s="158">
        <v>0</v>
      </c>
      <c r="T257" s="159">
        <f t="shared" si="13"/>
        <v>0</v>
      </c>
      <c r="AR257" s="41" t="s">
        <v>394</v>
      </c>
      <c r="AT257" s="41" t="s">
        <v>306</v>
      </c>
      <c r="AU257" s="41" t="s">
        <v>86</v>
      </c>
      <c r="AY257" s="17" t="s">
        <v>304</v>
      </c>
      <c r="BE257" s="42">
        <f t="shared" si="14"/>
        <v>0</v>
      </c>
      <c r="BF257" s="42">
        <f t="shared" si="15"/>
        <v>0</v>
      </c>
      <c r="BG257" s="42">
        <f t="shared" si="16"/>
        <v>0</v>
      </c>
      <c r="BH257" s="42">
        <f t="shared" si="17"/>
        <v>0</v>
      </c>
      <c r="BI257" s="42">
        <f t="shared" si="18"/>
        <v>0</v>
      </c>
      <c r="BJ257" s="17" t="s">
        <v>8</v>
      </c>
      <c r="BK257" s="42">
        <f t="shared" si="19"/>
        <v>0</v>
      </c>
      <c r="BL257" s="17" t="s">
        <v>394</v>
      </c>
      <c r="BM257" s="41" t="s">
        <v>1398</v>
      </c>
    </row>
    <row r="258" spans="2:65" s="11" customFormat="1" ht="22.9" customHeight="1" x14ac:dyDescent="0.2">
      <c r="B258" s="142"/>
      <c r="D258" s="37" t="s">
        <v>76</v>
      </c>
      <c r="E258" s="148" t="s">
        <v>1966</v>
      </c>
      <c r="F258" s="148" t="s">
        <v>1967</v>
      </c>
      <c r="J258" s="149">
        <f>BK258</f>
        <v>0</v>
      </c>
      <c r="L258" s="142"/>
      <c r="M258" s="145"/>
      <c r="P258" s="146">
        <f>SUM(P259:P280)</f>
        <v>0</v>
      </c>
      <c r="R258" s="146">
        <f>SUM(R259:R280)</f>
        <v>0</v>
      </c>
      <c r="T258" s="147">
        <f>SUM(T259:T280)</f>
        <v>0</v>
      </c>
      <c r="AR258" s="37" t="s">
        <v>86</v>
      </c>
      <c r="AT258" s="38" t="s">
        <v>76</v>
      </c>
      <c r="AU258" s="38" t="s">
        <v>8</v>
      </c>
      <c r="AY258" s="37" t="s">
        <v>304</v>
      </c>
      <c r="BK258" s="39">
        <f>SUM(BK259:BK280)</f>
        <v>0</v>
      </c>
    </row>
    <row r="259" spans="2:65" s="1" customFormat="1" ht="16.5" customHeight="1" x14ac:dyDescent="0.2">
      <c r="B259" s="24"/>
      <c r="C259" s="150" t="s">
        <v>841</v>
      </c>
      <c r="D259" s="150" t="s">
        <v>306</v>
      </c>
      <c r="E259" s="151" t="s">
        <v>2781</v>
      </c>
      <c r="F259" s="152" t="s">
        <v>2782</v>
      </c>
      <c r="G259" s="153" t="s">
        <v>1971</v>
      </c>
      <c r="H259" s="154">
        <v>1</v>
      </c>
      <c r="I259" s="40"/>
      <c r="J259" s="155">
        <f t="shared" ref="J259:J280" si="20">ROUND(I259*H259,0)</f>
        <v>0</v>
      </c>
      <c r="K259" s="152" t="s">
        <v>1</v>
      </c>
      <c r="L259" s="24"/>
      <c r="M259" s="156" t="s">
        <v>1</v>
      </c>
      <c r="N259" s="157" t="s">
        <v>42</v>
      </c>
      <c r="P259" s="158">
        <f t="shared" ref="P259:P280" si="21">O259*H259</f>
        <v>0</v>
      </c>
      <c r="Q259" s="158">
        <v>0</v>
      </c>
      <c r="R259" s="158">
        <f t="shared" ref="R259:R280" si="22">Q259*H259</f>
        <v>0</v>
      </c>
      <c r="S259" s="158">
        <v>0</v>
      </c>
      <c r="T259" s="159">
        <f t="shared" ref="T259:T280" si="23">S259*H259</f>
        <v>0</v>
      </c>
      <c r="AR259" s="41" t="s">
        <v>394</v>
      </c>
      <c r="AT259" s="41" t="s">
        <v>306</v>
      </c>
      <c r="AU259" s="41" t="s">
        <v>86</v>
      </c>
      <c r="AY259" s="17" t="s">
        <v>304</v>
      </c>
      <c r="BE259" s="42">
        <f t="shared" ref="BE259:BE280" si="24">IF(N259="základní",J259,0)</f>
        <v>0</v>
      </c>
      <c r="BF259" s="42">
        <f t="shared" ref="BF259:BF280" si="25">IF(N259="snížená",J259,0)</f>
        <v>0</v>
      </c>
      <c r="BG259" s="42">
        <f t="shared" ref="BG259:BG280" si="26">IF(N259="zákl. přenesená",J259,0)</f>
        <v>0</v>
      </c>
      <c r="BH259" s="42">
        <f t="shared" ref="BH259:BH280" si="27">IF(N259="sníž. přenesená",J259,0)</f>
        <v>0</v>
      </c>
      <c r="BI259" s="42">
        <f t="shared" ref="BI259:BI280" si="28">IF(N259="nulová",J259,0)</f>
        <v>0</v>
      </c>
      <c r="BJ259" s="17" t="s">
        <v>8</v>
      </c>
      <c r="BK259" s="42">
        <f t="shared" ref="BK259:BK280" si="29">ROUND(I259*H259,0)</f>
        <v>0</v>
      </c>
      <c r="BL259" s="17" t="s">
        <v>394</v>
      </c>
      <c r="BM259" s="41" t="s">
        <v>1412</v>
      </c>
    </row>
    <row r="260" spans="2:65" s="1" customFormat="1" ht="16.5" customHeight="1" x14ac:dyDescent="0.2">
      <c r="B260" s="24"/>
      <c r="C260" s="150" t="s">
        <v>845</v>
      </c>
      <c r="D260" s="150" t="s">
        <v>306</v>
      </c>
      <c r="E260" s="151" t="s">
        <v>2783</v>
      </c>
      <c r="F260" s="152" t="s">
        <v>2784</v>
      </c>
      <c r="G260" s="153" t="s">
        <v>1971</v>
      </c>
      <c r="H260" s="154">
        <v>1</v>
      </c>
      <c r="I260" s="40"/>
      <c r="J260" s="155">
        <f t="shared" si="20"/>
        <v>0</v>
      </c>
      <c r="K260" s="152" t="s">
        <v>1</v>
      </c>
      <c r="L260" s="24"/>
      <c r="M260" s="156" t="s">
        <v>1</v>
      </c>
      <c r="N260" s="157" t="s">
        <v>42</v>
      </c>
      <c r="P260" s="158">
        <f t="shared" si="21"/>
        <v>0</v>
      </c>
      <c r="Q260" s="158">
        <v>0</v>
      </c>
      <c r="R260" s="158">
        <f t="shared" si="22"/>
        <v>0</v>
      </c>
      <c r="S260" s="158">
        <v>0</v>
      </c>
      <c r="T260" s="159">
        <f t="shared" si="23"/>
        <v>0</v>
      </c>
      <c r="AR260" s="41" t="s">
        <v>394</v>
      </c>
      <c r="AT260" s="41" t="s">
        <v>306</v>
      </c>
      <c r="AU260" s="41" t="s">
        <v>86</v>
      </c>
      <c r="AY260" s="17" t="s">
        <v>304</v>
      </c>
      <c r="BE260" s="42">
        <f t="shared" si="24"/>
        <v>0</v>
      </c>
      <c r="BF260" s="42">
        <f t="shared" si="25"/>
        <v>0</v>
      </c>
      <c r="BG260" s="42">
        <f t="shared" si="26"/>
        <v>0</v>
      </c>
      <c r="BH260" s="42">
        <f t="shared" si="27"/>
        <v>0</v>
      </c>
      <c r="BI260" s="42">
        <f t="shared" si="28"/>
        <v>0</v>
      </c>
      <c r="BJ260" s="17" t="s">
        <v>8</v>
      </c>
      <c r="BK260" s="42">
        <f t="shared" si="29"/>
        <v>0</v>
      </c>
      <c r="BL260" s="17" t="s">
        <v>394</v>
      </c>
      <c r="BM260" s="41" t="s">
        <v>1421</v>
      </c>
    </row>
    <row r="261" spans="2:65" s="1" customFormat="1" ht="24.2" customHeight="1" x14ac:dyDescent="0.2">
      <c r="B261" s="24"/>
      <c r="C261" s="150" t="s">
        <v>849</v>
      </c>
      <c r="D261" s="150" t="s">
        <v>306</v>
      </c>
      <c r="E261" s="151" t="s">
        <v>2785</v>
      </c>
      <c r="F261" s="152" t="s">
        <v>2786</v>
      </c>
      <c r="G261" s="153" t="s">
        <v>1971</v>
      </c>
      <c r="H261" s="154">
        <v>1</v>
      </c>
      <c r="I261" s="40"/>
      <c r="J261" s="155">
        <f t="shared" si="20"/>
        <v>0</v>
      </c>
      <c r="K261" s="152" t="s">
        <v>1</v>
      </c>
      <c r="L261" s="24"/>
      <c r="M261" s="156" t="s">
        <v>1</v>
      </c>
      <c r="N261" s="157" t="s">
        <v>42</v>
      </c>
      <c r="P261" s="158">
        <f t="shared" si="21"/>
        <v>0</v>
      </c>
      <c r="Q261" s="158">
        <v>0</v>
      </c>
      <c r="R261" s="158">
        <f t="shared" si="22"/>
        <v>0</v>
      </c>
      <c r="S261" s="158">
        <v>0</v>
      </c>
      <c r="T261" s="159">
        <f t="shared" si="23"/>
        <v>0</v>
      </c>
      <c r="AR261" s="41" t="s">
        <v>394</v>
      </c>
      <c r="AT261" s="41" t="s">
        <v>306</v>
      </c>
      <c r="AU261" s="41" t="s">
        <v>86</v>
      </c>
      <c r="AY261" s="17" t="s">
        <v>304</v>
      </c>
      <c r="BE261" s="42">
        <f t="shared" si="24"/>
        <v>0</v>
      </c>
      <c r="BF261" s="42">
        <f t="shared" si="25"/>
        <v>0</v>
      </c>
      <c r="BG261" s="42">
        <f t="shared" si="26"/>
        <v>0</v>
      </c>
      <c r="BH261" s="42">
        <f t="shared" si="27"/>
        <v>0</v>
      </c>
      <c r="BI261" s="42">
        <f t="shared" si="28"/>
        <v>0</v>
      </c>
      <c r="BJ261" s="17" t="s">
        <v>8</v>
      </c>
      <c r="BK261" s="42">
        <f t="shared" si="29"/>
        <v>0</v>
      </c>
      <c r="BL261" s="17" t="s">
        <v>394</v>
      </c>
      <c r="BM261" s="41" t="s">
        <v>1430</v>
      </c>
    </row>
    <row r="262" spans="2:65" s="1" customFormat="1" ht="16.5" customHeight="1" x14ac:dyDescent="0.2">
      <c r="B262" s="24"/>
      <c r="C262" s="150" t="s">
        <v>853</v>
      </c>
      <c r="D262" s="150" t="s">
        <v>306</v>
      </c>
      <c r="E262" s="151" t="s">
        <v>2787</v>
      </c>
      <c r="F262" s="152" t="s">
        <v>2788</v>
      </c>
      <c r="G262" s="153" t="s">
        <v>1971</v>
      </c>
      <c r="H262" s="154">
        <v>3</v>
      </c>
      <c r="I262" s="40"/>
      <c r="J262" s="155">
        <f t="shared" si="20"/>
        <v>0</v>
      </c>
      <c r="K262" s="152" t="s">
        <v>1</v>
      </c>
      <c r="L262" s="24"/>
      <c r="M262" s="156" t="s">
        <v>1</v>
      </c>
      <c r="N262" s="157" t="s">
        <v>42</v>
      </c>
      <c r="P262" s="158">
        <f t="shared" si="21"/>
        <v>0</v>
      </c>
      <c r="Q262" s="158">
        <v>0</v>
      </c>
      <c r="R262" s="158">
        <f t="shared" si="22"/>
        <v>0</v>
      </c>
      <c r="S262" s="158">
        <v>0</v>
      </c>
      <c r="T262" s="159">
        <f t="shared" si="23"/>
        <v>0</v>
      </c>
      <c r="AR262" s="41" t="s">
        <v>394</v>
      </c>
      <c r="AT262" s="41" t="s">
        <v>306</v>
      </c>
      <c r="AU262" s="41" t="s">
        <v>86</v>
      </c>
      <c r="AY262" s="17" t="s">
        <v>304</v>
      </c>
      <c r="BE262" s="42">
        <f t="shared" si="24"/>
        <v>0</v>
      </c>
      <c r="BF262" s="42">
        <f t="shared" si="25"/>
        <v>0</v>
      </c>
      <c r="BG262" s="42">
        <f t="shared" si="26"/>
        <v>0</v>
      </c>
      <c r="BH262" s="42">
        <f t="shared" si="27"/>
        <v>0</v>
      </c>
      <c r="BI262" s="42">
        <f t="shared" si="28"/>
        <v>0</v>
      </c>
      <c r="BJ262" s="17" t="s">
        <v>8</v>
      </c>
      <c r="BK262" s="42">
        <f t="shared" si="29"/>
        <v>0</v>
      </c>
      <c r="BL262" s="17" t="s">
        <v>394</v>
      </c>
      <c r="BM262" s="41" t="s">
        <v>1441</v>
      </c>
    </row>
    <row r="263" spans="2:65" s="1" customFormat="1" ht="24.2" customHeight="1" x14ac:dyDescent="0.2">
      <c r="B263" s="24"/>
      <c r="C263" s="150" t="s">
        <v>858</v>
      </c>
      <c r="D263" s="150" t="s">
        <v>306</v>
      </c>
      <c r="E263" s="151" t="s">
        <v>2789</v>
      </c>
      <c r="F263" s="152" t="s">
        <v>2790</v>
      </c>
      <c r="G263" s="153" t="s">
        <v>1971</v>
      </c>
      <c r="H263" s="154">
        <v>1</v>
      </c>
      <c r="I263" s="40"/>
      <c r="J263" s="155">
        <f t="shared" si="20"/>
        <v>0</v>
      </c>
      <c r="K263" s="152" t="s">
        <v>1</v>
      </c>
      <c r="L263" s="24"/>
      <c r="M263" s="156" t="s">
        <v>1</v>
      </c>
      <c r="N263" s="157" t="s">
        <v>42</v>
      </c>
      <c r="P263" s="158">
        <f t="shared" si="21"/>
        <v>0</v>
      </c>
      <c r="Q263" s="158">
        <v>0</v>
      </c>
      <c r="R263" s="158">
        <f t="shared" si="22"/>
        <v>0</v>
      </c>
      <c r="S263" s="158">
        <v>0</v>
      </c>
      <c r="T263" s="159">
        <f t="shared" si="23"/>
        <v>0</v>
      </c>
      <c r="AR263" s="41" t="s">
        <v>394</v>
      </c>
      <c r="AT263" s="41" t="s">
        <v>306</v>
      </c>
      <c r="AU263" s="41" t="s">
        <v>86</v>
      </c>
      <c r="AY263" s="17" t="s">
        <v>304</v>
      </c>
      <c r="BE263" s="42">
        <f t="shared" si="24"/>
        <v>0</v>
      </c>
      <c r="BF263" s="42">
        <f t="shared" si="25"/>
        <v>0</v>
      </c>
      <c r="BG263" s="42">
        <f t="shared" si="26"/>
        <v>0</v>
      </c>
      <c r="BH263" s="42">
        <f t="shared" si="27"/>
        <v>0</v>
      </c>
      <c r="BI263" s="42">
        <f t="shared" si="28"/>
        <v>0</v>
      </c>
      <c r="BJ263" s="17" t="s">
        <v>8</v>
      </c>
      <c r="BK263" s="42">
        <f t="shared" si="29"/>
        <v>0</v>
      </c>
      <c r="BL263" s="17" t="s">
        <v>394</v>
      </c>
      <c r="BM263" s="41" t="s">
        <v>1453</v>
      </c>
    </row>
    <row r="264" spans="2:65" s="1" customFormat="1" ht="24.2" customHeight="1" x14ac:dyDescent="0.2">
      <c r="B264" s="24"/>
      <c r="C264" s="150" t="s">
        <v>862</v>
      </c>
      <c r="D264" s="150" t="s">
        <v>306</v>
      </c>
      <c r="E264" s="151" t="s">
        <v>2791</v>
      </c>
      <c r="F264" s="152" t="s">
        <v>2792</v>
      </c>
      <c r="G264" s="153" t="s">
        <v>1971</v>
      </c>
      <c r="H264" s="154">
        <v>1</v>
      </c>
      <c r="I264" s="40"/>
      <c r="J264" s="155">
        <f t="shared" si="20"/>
        <v>0</v>
      </c>
      <c r="K264" s="152" t="s">
        <v>1</v>
      </c>
      <c r="L264" s="24"/>
      <c r="M264" s="156" t="s">
        <v>1</v>
      </c>
      <c r="N264" s="157" t="s">
        <v>42</v>
      </c>
      <c r="P264" s="158">
        <f t="shared" si="21"/>
        <v>0</v>
      </c>
      <c r="Q264" s="158">
        <v>0</v>
      </c>
      <c r="R264" s="158">
        <f t="shared" si="22"/>
        <v>0</v>
      </c>
      <c r="S264" s="158">
        <v>0</v>
      </c>
      <c r="T264" s="159">
        <f t="shared" si="23"/>
        <v>0</v>
      </c>
      <c r="AR264" s="41" t="s">
        <v>394</v>
      </c>
      <c r="AT264" s="41" t="s">
        <v>306</v>
      </c>
      <c r="AU264" s="41" t="s">
        <v>86</v>
      </c>
      <c r="AY264" s="17" t="s">
        <v>304</v>
      </c>
      <c r="BE264" s="42">
        <f t="shared" si="24"/>
        <v>0</v>
      </c>
      <c r="BF264" s="42">
        <f t="shared" si="25"/>
        <v>0</v>
      </c>
      <c r="BG264" s="42">
        <f t="shared" si="26"/>
        <v>0</v>
      </c>
      <c r="BH264" s="42">
        <f t="shared" si="27"/>
        <v>0</v>
      </c>
      <c r="BI264" s="42">
        <f t="shared" si="28"/>
        <v>0</v>
      </c>
      <c r="BJ264" s="17" t="s">
        <v>8</v>
      </c>
      <c r="BK264" s="42">
        <f t="shared" si="29"/>
        <v>0</v>
      </c>
      <c r="BL264" s="17" t="s">
        <v>394</v>
      </c>
      <c r="BM264" s="41" t="s">
        <v>1465</v>
      </c>
    </row>
    <row r="265" spans="2:65" s="1" customFormat="1" ht="37.9" customHeight="1" x14ac:dyDescent="0.2">
      <c r="B265" s="24"/>
      <c r="C265" s="150" t="s">
        <v>867</v>
      </c>
      <c r="D265" s="150" t="s">
        <v>306</v>
      </c>
      <c r="E265" s="151" t="s">
        <v>2793</v>
      </c>
      <c r="F265" s="152" t="s">
        <v>2794</v>
      </c>
      <c r="G265" s="153" t="s">
        <v>1971</v>
      </c>
      <c r="H265" s="154">
        <v>1</v>
      </c>
      <c r="I265" s="40"/>
      <c r="J265" s="155">
        <f t="shared" si="20"/>
        <v>0</v>
      </c>
      <c r="K265" s="152" t="s">
        <v>1</v>
      </c>
      <c r="L265" s="24"/>
      <c r="M265" s="156" t="s">
        <v>1</v>
      </c>
      <c r="N265" s="157" t="s">
        <v>42</v>
      </c>
      <c r="P265" s="158">
        <f t="shared" si="21"/>
        <v>0</v>
      </c>
      <c r="Q265" s="158">
        <v>0</v>
      </c>
      <c r="R265" s="158">
        <f t="shared" si="22"/>
        <v>0</v>
      </c>
      <c r="S265" s="158">
        <v>0</v>
      </c>
      <c r="T265" s="159">
        <f t="shared" si="23"/>
        <v>0</v>
      </c>
      <c r="AR265" s="41" t="s">
        <v>394</v>
      </c>
      <c r="AT265" s="41" t="s">
        <v>306</v>
      </c>
      <c r="AU265" s="41" t="s">
        <v>86</v>
      </c>
      <c r="AY265" s="17" t="s">
        <v>304</v>
      </c>
      <c r="BE265" s="42">
        <f t="shared" si="24"/>
        <v>0</v>
      </c>
      <c r="BF265" s="42">
        <f t="shared" si="25"/>
        <v>0</v>
      </c>
      <c r="BG265" s="42">
        <f t="shared" si="26"/>
        <v>0</v>
      </c>
      <c r="BH265" s="42">
        <f t="shared" si="27"/>
        <v>0</v>
      </c>
      <c r="BI265" s="42">
        <f t="shared" si="28"/>
        <v>0</v>
      </c>
      <c r="BJ265" s="17" t="s">
        <v>8</v>
      </c>
      <c r="BK265" s="42">
        <f t="shared" si="29"/>
        <v>0</v>
      </c>
      <c r="BL265" s="17" t="s">
        <v>394</v>
      </c>
      <c r="BM265" s="41" t="s">
        <v>1476</v>
      </c>
    </row>
    <row r="266" spans="2:65" s="1" customFormat="1" ht="33" customHeight="1" x14ac:dyDescent="0.2">
      <c r="B266" s="24"/>
      <c r="C266" s="150" t="s">
        <v>871</v>
      </c>
      <c r="D266" s="150" t="s">
        <v>306</v>
      </c>
      <c r="E266" s="151" t="s">
        <v>2795</v>
      </c>
      <c r="F266" s="152" t="s">
        <v>2796</v>
      </c>
      <c r="G266" s="153" t="s">
        <v>1971</v>
      </c>
      <c r="H266" s="154">
        <v>1</v>
      </c>
      <c r="I266" s="40"/>
      <c r="J266" s="155">
        <f t="shared" si="20"/>
        <v>0</v>
      </c>
      <c r="K266" s="152" t="s">
        <v>1</v>
      </c>
      <c r="L266" s="24"/>
      <c r="M266" s="156" t="s">
        <v>1</v>
      </c>
      <c r="N266" s="157" t="s">
        <v>42</v>
      </c>
      <c r="P266" s="158">
        <f t="shared" si="21"/>
        <v>0</v>
      </c>
      <c r="Q266" s="158">
        <v>0</v>
      </c>
      <c r="R266" s="158">
        <f t="shared" si="22"/>
        <v>0</v>
      </c>
      <c r="S266" s="158">
        <v>0</v>
      </c>
      <c r="T266" s="159">
        <f t="shared" si="23"/>
        <v>0</v>
      </c>
      <c r="AR266" s="41" t="s">
        <v>394</v>
      </c>
      <c r="AT266" s="41" t="s">
        <v>306</v>
      </c>
      <c r="AU266" s="41" t="s">
        <v>86</v>
      </c>
      <c r="AY266" s="17" t="s">
        <v>304</v>
      </c>
      <c r="BE266" s="42">
        <f t="shared" si="24"/>
        <v>0</v>
      </c>
      <c r="BF266" s="42">
        <f t="shared" si="25"/>
        <v>0</v>
      </c>
      <c r="BG266" s="42">
        <f t="shared" si="26"/>
        <v>0</v>
      </c>
      <c r="BH266" s="42">
        <f t="shared" si="27"/>
        <v>0</v>
      </c>
      <c r="BI266" s="42">
        <f t="shared" si="28"/>
        <v>0</v>
      </c>
      <c r="BJ266" s="17" t="s">
        <v>8</v>
      </c>
      <c r="BK266" s="42">
        <f t="shared" si="29"/>
        <v>0</v>
      </c>
      <c r="BL266" s="17" t="s">
        <v>394</v>
      </c>
      <c r="BM266" s="41" t="s">
        <v>1486</v>
      </c>
    </row>
    <row r="267" spans="2:65" s="1" customFormat="1" ht="24.2" customHeight="1" x14ac:dyDescent="0.2">
      <c r="B267" s="24"/>
      <c r="C267" s="150" t="s">
        <v>876</v>
      </c>
      <c r="D267" s="150" t="s">
        <v>306</v>
      </c>
      <c r="E267" s="151" t="s">
        <v>2797</v>
      </c>
      <c r="F267" s="152" t="s">
        <v>2798</v>
      </c>
      <c r="G267" s="153" t="s">
        <v>1971</v>
      </c>
      <c r="H267" s="154">
        <v>1</v>
      </c>
      <c r="I267" s="40"/>
      <c r="J267" s="155">
        <f t="shared" si="20"/>
        <v>0</v>
      </c>
      <c r="K267" s="152" t="s">
        <v>1</v>
      </c>
      <c r="L267" s="24"/>
      <c r="M267" s="156" t="s">
        <v>1</v>
      </c>
      <c r="N267" s="157" t="s">
        <v>42</v>
      </c>
      <c r="P267" s="158">
        <f t="shared" si="21"/>
        <v>0</v>
      </c>
      <c r="Q267" s="158">
        <v>0</v>
      </c>
      <c r="R267" s="158">
        <f t="shared" si="22"/>
        <v>0</v>
      </c>
      <c r="S267" s="158">
        <v>0</v>
      </c>
      <c r="T267" s="159">
        <f t="shared" si="23"/>
        <v>0</v>
      </c>
      <c r="AR267" s="41" t="s">
        <v>394</v>
      </c>
      <c r="AT267" s="41" t="s">
        <v>306</v>
      </c>
      <c r="AU267" s="41" t="s">
        <v>86</v>
      </c>
      <c r="AY267" s="17" t="s">
        <v>304</v>
      </c>
      <c r="BE267" s="42">
        <f t="shared" si="24"/>
        <v>0</v>
      </c>
      <c r="BF267" s="42">
        <f t="shared" si="25"/>
        <v>0</v>
      </c>
      <c r="BG267" s="42">
        <f t="shared" si="26"/>
        <v>0</v>
      </c>
      <c r="BH267" s="42">
        <f t="shared" si="27"/>
        <v>0</v>
      </c>
      <c r="BI267" s="42">
        <f t="shared" si="28"/>
        <v>0</v>
      </c>
      <c r="BJ267" s="17" t="s">
        <v>8</v>
      </c>
      <c r="BK267" s="42">
        <f t="shared" si="29"/>
        <v>0</v>
      </c>
      <c r="BL267" s="17" t="s">
        <v>394</v>
      </c>
      <c r="BM267" s="41" t="s">
        <v>1494</v>
      </c>
    </row>
    <row r="268" spans="2:65" s="1" customFormat="1" ht="24.2" customHeight="1" x14ac:dyDescent="0.2">
      <c r="B268" s="24"/>
      <c r="C268" s="150" t="s">
        <v>882</v>
      </c>
      <c r="D268" s="150" t="s">
        <v>306</v>
      </c>
      <c r="E268" s="151" t="s">
        <v>2799</v>
      </c>
      <c r="F268" s="152" t="s">
        <v>2800</v>
      </c>
      <c r="G268" s="153" t="s">
        <v>1971</v>
      </c>
      <c r="H268" s="154">
        <v>1</v>
      </c>
      <c r="I268" s="40"/>
      <c r="J268" s="155">
        <f t="shared" si="20"/>
        <v>0</v>
      </c>
      <c r="K268" s="152" t="s">
        <v>1</v>
      </c>
      <c r="L268" s="24"/>
      <c r="M268" s="156" t="s">
        <v>1</v>
      </c>
      <c r="N268" s="157" t="s">
        <v>42</v>
      </c>
      <c r="P268" s="158">
        <f t="shared" si="21"/>
        <v>0</v>
      </c>
      <c r="Q268" s="158">
        <v>0</v>
      </c>
      <c r="R268" s="158">
        <f t="shared" si="22"/>
        <v>0</v>
      </c>
      <c r="S268" s="158">
        <v>0</v>
      </c>
      <c r="T268" s="159">
        <f t="shared" si="23"/>
        <v>0</v>
      </c>
      <c r="AR268" s="41" t="s">
        <v>394</v>
      </c>
      <c r="AT268" s="41" t="s">
        <v>306</v>
      </c>
      <c r="AU268" s="41" t="s">
        <v>86</v>
      </c>
      <c r="AY268" s="17" t="s">
        <v>304</v>
      </c>
      <c r="BE268" s="42">
        <f t="shared" si="24"/>
        <v>0</v>
      </c>
      <c r="BF268" s="42">
        <f t="shared" si="25"/>
        <v>0</v>
      </c>
      <c r="BG268" s="42">
        <f t="shared" si="26"/>
        <v>0</v>
      </c>
      <c r="BH268" s="42">
        <f t="shared" si="27"/>
        <v>0</v>
      </c>
      <c r="BI268" s="42">
        <f t="shared" si="28"/>
        <v>0</v>
      </c>
      <c r="BJ268" s="17" t="s">
        <v>8</v>
      </c>
      <c r="BK268" s="42">
        <f t="shared" si="29"/>
        <v>0</v>
      </c>
      <c r="BL268" s="17" t="s">
        <v>394</v>
      </c>
      <c r="BM268" s="41" t="s">
        <v>1507</v>
      </c>
    </row>
    <row r="269" spans="2:65" s="1" customFormat="1" ht="16.5" customHeight="1" x14ac:dyDescent="0.2">
      <c r="B269" s="24"/>
      <c r="C269" s="150" t="s">
        <v>888</v>
      </c>
      <c r="D269" s="150" t="s">
        <v>306</v>
      </c>
      <c r="E269" s="151" t="s">
        <v>2801</v>
      </c>
      <c r="F269" s="152" t="s">
        <v>2802</v>
      </c>
      <c r="G269" s="153" t="s">
        <v>309</v>
      </c>
      <c r="H269" s="154">
        <v>2</v>
      </c>
      <c r="I269" s="40"/>
      <c r="J269" s="155">
        <f t="shared" si="20"/>
        <v>0</v>
      </c>
      <c r="K269" s="152" t="s">
        <v>1</v>
      </c>
      <c r="L269" s="24"/>
      <c r="M269" s="156" t="s">
        <v>1</v>
      </c>
      <c r="N269" s="157" t="s">
        <v>42</v>
      </c>
      <c r="P269" s="158">
        <f t="shared" si="21"/>
        <v>0</v>
      </c>
      <c r="Q269" s="158">
        <v>0</v>
      </c>
      <c r="R269" s="158">
        <f t="shared" si="22"/>
        <v>0</v>
      </c>
      <c r="S269" s="158">
        <v>0</v>
      </c>
      <c r="T269" s="159">
        <f t="shared" si="23"/>
        <v>0</v>
      </c>
      <c r="AR269" s="41" t="s">
        <v>394</v>
      </c>
      <c r="AT269" s="41" t="s">
        <v>306</v>
      </c>
      <c r="AU269" s="41" t="s">
        <v>86</v>
      </c>
      <c r="AY269" s="17" t="s">
        <v>304</v>
      </c>
      <c r="BE269" s="42">
        <f t="shared" si="24"/>
        <v>0</v>
      </c>
      <c r="BF269" s="42">
        <f t="shared" si="25"/>
        <v>0</v>
      </c>
      <c r="BG269" s="42">
        <f t="shared" si="26"/>
        <v>0</v>
      </c>
      <c r="BH269" s="42">
        <f t="shared" si="27"/>
        <v>0</v>
      </c>
      <c r="BI269" s="42">
        <f t="shared" si="28"/>
        <v>0</v>
      </c>
      <c r="BJ269" s="17" t="s">
        <v>8</v>
      </c>
      <c r="BK269" s="42">
        <f t="shared" si="29"/>
        <v>0</v>
      </c>
      <c r="BL269" s="17" t="s">
        <v>394</v>
      </c>
      <c r="BM269" s="41" t="s">
        <v>1520</v>
      </c>
    </row>
    <row r="270" spans="2:65" s="1" customFormat="1" ht="24.2" customHeight="1" x14ac:dyDescent="0.2">
      <c r="B270" s="24"/>
      <c r="C270" s="150" t="s">
        <v>893</v>
      </c>
      <c r="D270" s="150" t="s">
        <v>306</v>
      </c>
      <c r="E270" s="151" t="s">
        <v>2803</v>
      </c>
      <c r="F270" s="152" t="s">
        <v>2804</v>
      </c>
      <c r="G270" s="153" t="s">
        <v>1971</v>
      </c>
      <c r="H270" s="154">
        <v>2</v>
      </c>
      <c r="I270" s="40"/>
      <c r="J270" s="155">
        <f t="shared" si="20"/>
        <v>0</v>
      </c>
      <c r="K270" s="152" t="s">
        <v>1</v>
      </c>
      <c r="L270" s="24"/>
      <c r="M270" s="156" t="s">
        <v>1</v>
      </c>
      <c r="N270" s="157" t="s">
        <v>42</v>
      </c>
      <c r="P270" s="158">
        <f t="shared" si="21"/>
        <v>0</v>
      </c>
      <c r="Q270" s="158">
        <v>0</v>
      </c>
      <c r="R270" s="158">
        <f t="shared" si="22"/>
        <v>0</v>
      </c>
      <c r="S270" s="158">
        <v>0</v>
      </c>
      <c r="T270" s="159">
        <f t="shared" si="23"/>
        <v>0</v>
      </c>
      <c r="AR270" s="41" t="s">
        <v>394</v>
      </c>
      <c r="AT270" s="41" t="s">
        <v>306</v>
      </c>
      <c r="AU270" s="41" t="s">
        <v>86</v>
      </c>
      <c r="AY270" s="17" t="s">
        <v>304</v>
      </c>
      <c r="BE270" s="42">
        <f t="shared" si="24"/>
        <v>0</v>
      </c>
      <c r="BF270" s="42">
        <f t="shared" si="25"/>
        <v>0</v>
      </c>
      <c r="BG270" s="42">
        <f t="shared" si="26"/>
        <v>0</v>
      </c>
      <c r="BH270" s="42">
        <f t="shared" si="27"/>
        <v>0</v>
      </c>
      <c r="BI270" s="42">
        <f t="shared" si="28"/>
        <v>0</v>
      </c>
      <c r="BJ270" s="17" t="s">
        <v>8</v>
      </c>
      <c r="BK270" s="42">
        <f t="shared" si="29"/>
        <v>0</v>
      </c>
      <c r="BL270" s="17" t="s">
        <v>394</v>
      </c>
      <c r="BM270" s="41" t="s">
        <v>1534</v>
      </c>
    </row>
    <row r="271" spans="2:65" s="1" customFormat="1" ht="24.2" customHeight="1" x14ac:dyDescent="0.2">
      <c r="B271" s="24"/>
      <c r="C271" s="150" t="s">
        <v>898</v>
      </c>
      <c r="D271" s="150" t="s">
        <v>306</v>
      </c>
      <c r="E271" s="151" t="s">
        <v>2805</v>
      </c>
      <c r="F271" s="152" t="s">
        <v>2806</v>
      </c>
      <c r="G271" s="153" t="s">
        <v>309</v>
      </c>
      <c r="H271" s="154">
        <v>1</v>
      </c>
      <c r="I271" s="40"/>
      <c r="J271" s="155">
        <f t="shared" si="20"/>
        <v>0</v>
      </c>
      <c r="K271" s="152" t="s">
        <v>1</v>
      </c>
      <c r="L271" s="24"/>
      <c r="M271" s="156" t="s">
        <v>1</v>
      </c>
      <c r="N271" s="157" t="s">
        <v>42</v>
      </c>
      <c r="P271" s="158">
        <f t="shared" si="21"/>
        <v>0</v>
      </c>
      <c r="Q271" s="158">
        <v>0</v>
      </c>
      <c r="R271" s="158">
        <f t="shared" si="22"/>
        <v>0</v>
      </c>
      <c r="S271" s="158">
        <v>0</v>
      </c>
      <c r="T271" s="159">
        <f t="shared" si="23"/>
        <v>0</v>
      </c>
      <c r="AR271" s="41" t="s">
        <v>394</v>
      </c>
      <c r="AT271" s="41" t="s">
        <v>306</v>
      </c>
      <c r="AU271" s="41" t="s">
        <v>86</v>
      </c>
      <c r="AY271" s="17" t="s">
        <v>304</v>
      </c>
      <c r="BE271" s="42">
        <f t="shared" si="24"/>
        <v>0</v>
      </c>
      <c r="BF271" s="42">
        <f t="shared" si="25"/>
        <v>0</v>
      </c>
      <c r="BG271" s="42">
        <f t="shared" si="26"/>
        <v>0</v>
      </c>
      <c r="BH271" s="42">
        <f t="shared" si="27"/>
        <v>0</v>
      </c>
      <c r="BI271" s="42">
        <f t="shared" si="28"/>
        <v>0</v>
      </c>
      <c r="BJ271" s="17" t="s">
        <v>8</v>
      </c>
      <c r="BK271" s="42">
        <f t="shared" si="29"/>
        <v>0</v>
      </c>
      <c r="BL271" s="17" t="s">
        <v>394</v>
      </c>
      <c r="BM271" s="41" t="s">
        <v>1545</v>
      </c>
    </row>
    <row r="272" spans="2:65" s="1" customFormat="1" ht="24.2" customHeight="1" x14ac:dyDescent="0.2">
      <c r="B272" s="24"/>
      <c r="C272" s="150" t="s">
        <v>905</v>
      </c>
      <c r="D272" s="150" t="s">
        <v>306</v>
      </c>
      <c r="E272" s="151" t="s">
        <v>2807</v>
      </c>
      <c r="F272" s="152" t="s">
        <v>2808</v>
      </c>
      <c r="G272" s="153" t="s">
        <v>1971</v>
      </c>
      <c r="H272" s="154">
        <v>1</v>
      </c>
      <c r="I272" s="40"/>
      <c r="J272" s="155">
        <f t="shared" si="20"/>
        <v>0</v>
      </c>
      <c r="K272" s="152" t="s">
        <v>1</v>
      </c>
      <c r="L272" s="24"/>
      <c r="M272" s="156" t="s">
        <v>1</v>
      </c>
      <c r="N272" s="157" t="s">
        <v>42</v>
      </c>
      <c r="P272" s="158">
        <f t="shared" si="21"/>
        <v>0</v>
      </c>
      <c r="Q272" s="158">
        <v>0</v>
      </c>
      <c r="R272" s="158">
        <f t="shared" si="22"/>
        <v>0</v>
      </c>
      <c r="S272" s="158">
        <v>0</v>
      </c>
      <c r="T272" s="159">
        <f t="shared" si="23"/>
        <v>0</v>
      </c>
      <c r="AR272" s="41" t="s">
        <v>394</v>
      </c>
      <c r="AT272" s="41" t="s">
        <v>306</v>
      </c>
      <c r="AU272" s="41" t="s">
        <v>86</v>
      </c>
      <c r="AY272" s="17" t="s">
        <v>304</v>
      </c>
      <c r="BE272" s="42">
        <f t="shared" si="24"/>
        <v>0</v>
      </c>
      <c r="BF272" s="42">
        <f t="shared" si="25"/>
        <v>0</v>
      </c>
      <c r="BG272" s="42">
        <f t="shared" si="26"/>
        <v>0</v>
      </c>
      <c r="BH272" s="42">
        <f t="shared" si="27"/>
        <v>0</v>
      </c>
      <c r="BI272" s="42">
        <f t="shared" si="28"/>
        <v>0</v>
      </c>
      <c r="BJ272" s="17" t="s">
        <v>8</v>
      </c>
      <c r="BK272" s="42">
        <f t="shared" si="29"/>
        <v>0</v>
      </c>
      <c r="BL272" s="17" t="s">
        <v>394</v>
      </c>
      <c r="BM272" s="41" t="s">
        <v>1558</v>
      </c>
    </row>
    <row r="273" spans="2:65" s="1" customFormat="1" ht="33" customHeight="1" x14ac:dyDescent="0.2">
      <c r="B273" s="24"/>
      <c r="C273" s="150" t="s">
        <v>922</v>
      </c>
      <c r="D273" s="150" t="s">
        <v>306</v>
      </c>
      <c r="E273" s="151" t="s">
        <v>2809</v>
      </c>
      <c r="F273" s="152" t="s">
        <v>2810</v>
      </c>
      <c r="G273" s="153" t="s">
        <v>1971</v>
      </c>
      <c r="H273" s="154">
        <v>2</v>
      </c>
      <c r="I273" s="40"/>
      <c r="J273" s="155">
        <f t="shared" si="20"/>
        <v>0</v>
      </c>
      <c r="K273" s="152" t="s">
        <v>1</v>
      </c>
      <c r="L273" s="24"/>
      <c r="M273" s="156" t="s">
        <v>1</v>
      </c>
      <c r="N273" s="157" t="s">
        <v>42</v>
      </c>
      <c r="P273" s="158">
        <f t="shared" si="21"/>
        <v>0</v>
      </c>
      <c r="Q273" s="158">
        <v>0</v>
      </c>
      <c r="R273" s="158">
        <f t="shared" si="22"/>
        <v>0</v>
      </c>
      <c r="S273" s="158">
        <v>0</v>
      </c>
      <c r="T273" s="159">
        <f t="shared" si="23"/>
        <v>0</v>
      </c>
      <c r="AR273" s="41" t="s">
        <v>394</v>
      </c>
      <c r="AT273" s="41" t="s">
        <v>306</v>
      </c>
      <c r="AU273" s="41" t="s">
        <v>86</v>
      </c>
      <c r="AY273" s="17" t="s">
        <v>304</v>
      </c>
      <c r="BE273" s="42">
        <f t="shared" si="24"/>
        <v>0</v>
      </c>
      <c r="BF273" s="42">
        <f t="shared" si="25"/>
        <v>0</v>
      </c>
      <c r="BG273" s="42">
        <f t="shared" si="26"/>
        <v>0</v>
      </c>
      <c r="BH273" s="42">
        <f t="shared" si="27"/>
        <v>0</v>
      </c>
      <c r="BI273" s="42">
        <f t="shared" si="28"/>
        <v>0</v>
      </c>
      <c r="BJ273" s="17" t="s">
        <v>8</v>
      </c>
      <c r="BK273" s="42">
        <f t="shared" si="29"/>
        <v>0</v>
      </c>
      <c r="BL273" s="17" t="s">
        <v>394</v>
      </c>
      <c r="BM273" s="41" t="s">
        <v>1567</v>
      </c>
    </row>
    <row r="274" spans="2:65" s="1" customFormat="1" ht="21.75" customHeight="1" x14ac:dyDescent="0.2">
      <c r="B274" s="24"/>
      <c r="C274" s="150" t="s">
        <v>929</v>
      </c>
      <c r="D274" s="150" t="s">
        <v>306</v>
      </c>
      <c r="E274" s="151" t="s">
        <v>2811</v>
      </c>
      <c r="F274" s="152" t="s">
        <v>2812</v>
      </c>
      <c r="G274" s="153" t="s">
        <v>1971</v>
      </c>
      <c r="H274" s="154">
        <v>1</v>
      </c>
      <c r="I274" s="40"/>
      <c r="J274" s="155">
        <f t="shared" si="20"/>
        <v>0</v>
      </c>
      <c r="K274" s="152" t="s">
        <v>1</v>
      </c>
      <c r="L274" s="24"/>
      <c r="M274" s="156" t="s">
        <v>1</v>
      </c>
      <c r="N274" s="157" t="s">
        <v>42</v>
      </c>
      <c r="P274" s="158">
        <f t="shared" si="21"/>
        <v>0</v>
      </c>
      <c r="Q274" s="158">
        <v>0</v>
      </c>
      <c r="R274" s="158">
        <f t="shared" si="22"/>
        <v>0</v>
      </c>
      <c r="S274" s="158">
        <v>0</v>
      </c>
      <c r="T274" s="159">
        <f t="shared" si="23"/>
        <v>0</v>
      </c>
      <c r="AR274" s="41" t="s">
        <v>394</v>
      </c>
      <c r="AT274" s="41" t="s">
        <v>306</v>
      </c>
      <c r="AU274" s="41" t="s">
        <v>86</v>
      </c>
      <c r="AY274" s="17" t="s">
        <v>304</v>
      </c>
      <c r="BE274" s="42">
        <f t="shared" si="24"/>
        <v>0</v>
      </c>
      <c r="BF274" s="42">
        <f t="shared" si="25"/>
        <v>0</v>
      </c>
      <c r="BG274" s="42">
        <f t="shared" si="26"/>
        <v>0</v>
      </c>
      <c r="BH274" s="42">
        <f t="shared" si="27"/>
        <v>0</v>
      </c>
      <c r="BI274" s="42">
        <f t="shared" si="28"/>
        <v>0</v>
      </c>
      <c r="BJ274" s="17" t="s">
        <v>8</v>
      </c>
      <c r="BK274" s="42">
        <f t="shared" si="29"/>
        <v>0</v>
      </c>
      <c r="BL274" s="17" t="s">
        <v>394</v>
      </c>
      <c r="BM274" s="41" t="s">
        <v>1577</v>
      </c>
    </row>
    <row r="275" spans="2:65" s="1" customFormat="1" ht="16.5" customHeight="1" x14ac:dyDescent="0.2">
      <c r="B275" s="24"/>
      <c r="C275" s="150" t="s">
        <v>933</v>
      </c>
      <c r="D275" s="150" t="s">
        <v>306</v>
      </c>
      <c r="E275" s="151" t="s">
        <v>2813</v>
      </c>
      <c r="F275" s="152" t="s">
        <v>2814</v>
      </c>
      <c r="G275" s="153" t="s">
        <v>309</v>
      </c>
      <c r="H275" s="154">
        <v>1</v>
      </c>
      <c r="I275" s="40"/>
      <c r="J275" s="155">
        <f t="shared" si="20"/>
        <v>0</v>
      </c>
      <c r="K275" s="152" t="s">
        <v>1</v>
      </c>
      <c r="L275" s="24"/>
      <c r="M275" s="156" t="s">
        <v>1</v>
      </c>
      <c r="N275" s="157" t="s">
        <v>42</v>
      </c>
      <c r="P275" s="158">
        <f t="shared" si="21"/>
        <v>0</v>
      </c>
      <c r="Q275" s="158">
        <v>0</v>
      </c>
      <c r="R275" s="158">
        <f t="shared" si="22"/>
        <v>0</v>
      </c>
      <c r="S275" s="158">
        <v>0</v>
      </c>
      <c r="T275" s="159">
        <f t="shared" si="23"/>
        <v>0</v>
      </c>
      <c r="AR275" s="41" t="s">
        <v>394</v>
      </c>
      <c r="AT275" s="41" t="s">
        <v>306</v>
      </c>
      <c r="AU275" s="41" t="s">
        <v>86</v>
      </c>
      <c r="AY275" s="17" t="s">
        <v>304</v>
      </c>
      <c r="BE275" s="42">
        <f t="shared" si="24"/>
        <v>0</v>
      </c>
      <c r="BF275" s="42">
        <f t="shared" si="25"/>
        <v>0</v>
      </c>
      <c r="BG275" s="42">
        <f t="shared" si="26"/>
        <v>0</v>
      </c>
      <c r="BH275" s="42">
        <f t="shared" si="27"/>
        <v>0</v>
      </c>
      <c r="BI275" s="42">
        <f t="shared" si="28"/>
        <v>0</v>
      </c>
      <c r="BJ275" s="17" t="s">
        <v>8</v>
      </c>
      <c r="BK275" s="42">
        <f t="shared" si="29"/>
        <v>0</v>
      </c>
      <c r="BL275" s="17" t="s">
        <v>394</v>
      </c>
      <c r="BM275" s="41" t="s">
        <v>1590</v>
      </c>
    </row>
    <row r="276" spans="2:65" s="1" customFormat="1" ht="24.2" customHeight="1" x14ac:dyDescent="0.2">
      <c r="B276" s="24"/>
      <c r="C276" s="176" t="s">
        <v>937</v>
      </c>
      <c r="D276" s="176" t="s">
        <v>431</v>
      </c>
      <c r="E276" s="177" t="s">
        <v>2815</v>
      </c>
      <c r="F276" s="178" t="s">
        <v>2816</v>
      </c>
      <c r="G276" s="179" t="s">
        <v>309</v>
      </c>
      <c r="H276" s="180">
        <v>1</v>
      </c>
      <c r="I276" s="46"/>
      <c r="J276" s="181">
        <f t="shared" si="20"/>
        <v>0</v>
      </c>
      <c r="K276" s="178" t="s">
        <v>1</v>
      </c>
      <c r="L276" s="182"/>
      <c r="M276" s="183" t="s">
        <v>1</v>
      </c>
      <c r="N276" s="184" t="s">
        <v>42</v>
      </c>
      <c r="P276" s="158">
        <f t="shared" si="21"/>
        <v>0</v>
      </c>
      <c r="Q276" s="158">
        <v>0</v>
      </c>
      <c r="R276" s="158">
        <f t="shared" si="22"/>
        <v>0</v>
      </c>
      <c r="S276" s="158">
        <v>0</v>
      </c>
      <c r="T276" s="159">
        <f t="shared" si="23"/>
        <v>0</v>
      </c>
      <c r="AR276" s="41" t="s">
        <v>476</v>
      </c>
      <c r="AT276" s="41" t="s">
        <v>431</v>
      </c>
      <c r="AU276" s="41" t="s">
        <v>86</v>
      </c>
      <c r="AY276" s="17" t="s">
        <v>304</v>
      </c>
      <c r="BE276" s="42">
        <f t="shared" si="24"/>
        <v>0</v>
      </c>
      <c r="BF276" s="42">
        <f t="shared" si="25"/>
        <v>0</v>
      </c>
      <c r="BG276" s="42">
        <f t="shared" si="26"/>
        <v>0</v>
      </c>
      <c r="BH276" s="42">
        <f t="shared" si="27"/>
        <v>0</v>
      </c>
      <c r="BI276" s="42">
        <f t="shared" si="28"/>
        <v>0</v>
      </c>
      <c r="BJ276" s="17" t="s">
        <v>8</v>
      </c>
      <c r="BK276" s="42">
        <f t="shared" si="29"/>
        <v>0</v>
      </c>
      <c r="BL276" s="17" t="s">
        <v>394</v>
      </c>
      <c r="BM276" s="41" t="s">
        <v>1600</v>
      </c>
    </row>
    <row r="277" spans="2:65" s="1" customFormat="1" ht="16.5" customHeight="1" x14ac:dyDescent="0.2">
      <c r="B277" s="24"/>
      <c r="C277" s="150" t="s">
        <v>950</v>
      </c>
      <c r="D277" s="150" t="s">
        <v>306</v>
      </c>
      <c r="E277" s="151" t="s">
        <v>2817</v>
      </c>
      <c r="F277" s="152" t="s">
        <v>2818</v>
      </c>
      <c r="G277" s="153" t="s">
        <v>309</v>
      </c>
      <c r="H277" s="154">
        <v>1</v>
      </c>
      <c r="I277" s="40"/>
      <c r="J277" s="155">
        <f t="shared" si="20"/>
        <v>0</v>
      </c>
      <c r="K277" s="152" t="s">
        <v>1</v>
      </c>
      <c r="L277" s="24"/>
      <c r="M277" s="156" t="s">
        <v>1</v>
      </c>
      <c r="N277" s="157" t="s">
        <v>42</v>
      </c>
      <c r="P277" s="158">
        <f t="shared" si="21"/>
        <v>0</v>
      </c>
      <c r="Q277" s="158">
        <v>0</v>
      </c>
      <c r="R277" s="158">
        <f t="shared" si="22"/>
        <v>0</v>
      </c>
      <c r="S277" s="158">
        <v>0</v>
      </c>
      <c r="T277" s="159">
        <f t="shared" si="23"/>
        <v>0</v>
      </c>
      <c r="AR277" s="41" t="s">
        <v>394</v>
      </c>
      <c r="AT277" s="41" t="s">
        <v>306</v>
      </c>
      <c r="AU277" s="41" t="s">
        <v>86</v>
      </c>
      <c r="AY277" s="17" t="s">
        <v>304</v>
      </c>
      <c r="BE277" s="42">
        <f t="shared" si="24"/>
        <v>0</v>
      </c>
      <c r="BF277" s="42">
        <f t="shared" si="25"/>
        <v>0</v>
      </c>
      <c r="BG277" s="42">
        <f t="shared" si="26"/>
        <v>0</v>
      </c>
      <c r="BH277" s="42">
        <f t="shared" si="27"/>
        <v>0</v>
      </c>
      <c r="BI277" s="42">
        <f t="shared" si="28"/>
        <v>0</v>
      </c>
      <c r="BJ277" s="17" t="s">
        <v>8</v>
      </c>
      <c r="BK277" s="42">
        <f t="shared" si="29"/>
        <v>0</v>
      </c>
      <c r="BL277" s="17" t="s">
        <v>394</v>
      </c>
      <c r="BM277" s="41" t="s">
        <v>1609</v>
      </c>
    </row>
    <row r="278" spans="2:65" s="1" customFormat="1" ht="16.5" customHeight="1" x14ac:dyDescent="0.2">
      <c r="B278" s="24"/>
      <c r="C278" s="150" t="s">
        <v>963</v>
      </c>
      <c r="D278" s="150" t="s">
        <v>306</v>
      </c>
      <c r="E278" s="151" t="s">
        <v>2819</v>
      </c>
      <c r="F278" s="152" t="s">
        <v>2820</v>
      </c>
      <c r="G278" s="153" t="s">
        <v>309</v>
      </c>
      <c r="H278" s="154">
        <v>1</v>
      </c>
      <c r="I278" s="40"/>
      <c r="J278" s="155">
        <f t="shared" si="20"/>
        <v>0</v>
      </c>
      <c r="K278" s="152" t="s">
        <v>1</v>
      </c>
      <c r="L278" s="24"/>
      <c r="M278" s="156" t="s">
        <v>1</v>
      </c>
      <c r="N278" s="157" t="s">
        <v>42</v>
      </c>
      <c r="P278" s="158">
        <f t="shared" si="21"/>
        <v>0</v>
      </c>
      <c r="Q278" s="158">
        <v>0</v>
      </c>
      <c r="R278" s="158">
        <f t="shared" si="22"/>
        <v>0</v>
      </c>
      <c r="S278" s="158">
        <v>0</v>
      </c>
      <c r="T278" s="159">
        <f t="shared" si="23"/>
        <v>0</v>
      </c>
      <c r="AR278" s="41" t="s">
        <v>394</v>
      </c>
      <c r="AT278" s="41" t="s">
        <v>306</v>
      </c>
      <c r="AU278" s="41" t="s">
        <v>86</v>
      </c>
      <c r="AY278" s="17" t="s">
        <v>304</v>
      </c>
      <c r="BE278" s="42">
        <f t="shared" si="24"/>
        <v>0</v>
      </c>
      <c r="BF278" s="42">
        <f t="shared" si="25"/>
        <v>0</v>
      </c>
      <c r="BG278" s="42">
        <f t="shared" si="26"/>
        <v>0</v>
      </c>
      <c r="BH278" s="42">
        <f t="shared" si="27"/>
        <v>0</v>
      </c>
      <c r="BI278" s="42">
        <f t="shared" si="28"/>
        <v>0</v>
      </c>
      <c r="BJ278" s="17" t="s">
        <v>8</v>
      </c>
      <c r="BK278" s="42">
        <f t="shared" si="29"/>
        <v>0</v>
      </c>
      <c r="BL278" s="17" t="s">
        <v>394</v>
      </c>
      <c r="BM278" s="41" t="s">
        <v>1617</v>
      </c>
    </row>
    <row r="279" spans="2:65" s="1" customFormat="1" ht="16.5" customHeight="1" x14ac:dyDescent="0.2">
      <c r="B279" s="24"/>
      <c r="C279" s="150" t="s">
        <v>968</v>
      </c>
      <c r="D279" s="150" t="s">
        <v>306</v>
      </c>
      <c r="E279" s="151" t="s">
        <v>2821</v>
      </c>
      <c r="F279" s="152" t="s">
        <v>2822</v>
      </c>
      <c r="G279" s="153" t="s">
        <v>309</v>
      </c>
      <c r="H279" s="154">
        <v>4</v>
      </c>
      <c r="I279" s="40"/>
      <c r="J279" s="155">
        <f t="shared" si="20"/>
        <v>0</v>
      </c>
      <c r="K279" s="152" t="s">
        <v>1</v>
      </c>
      <c r="L279" s="24"/>
      <c r="M279" s="156" t="s">
        <v>1</v>
      </c>
      <c r="N279" s="157" t="s">
        <v>42</v>
      </c>
      <c r="P279" s="158">
        <f t="shared" si="21"/>
        <v>0</v>
      </c>
      <c r="Q279" s="158">
        <v>0</v>
      </c>
      <c r="R279" s="158">
        <f t="shared" si="22"/>
        <v>0</v>
      </c>
      <c r="S279" s="158">
        <v>0</v>
      </c>
      <c r="T279" s="159">
        <f t="shared" si="23"/>
        <v>0</v>
      </c>
      <c r="AR279" s="41" t="s">
        <v>394</v>
      </c>
      <c r="AT279" s="41" t="s">
        <v>306</v>
      </c>
      <c r="AU279" s="41" t="s">
        <v>86</v>
      </c>
      <c r="AY279" s="17" t="s">
        <v>304</v>
      </c>
      <c r="BE279" s="42">
        <f t="shared" si="24"/>
        <v>0</v>
      </c>
      <c r="BF279" s="42">
        <f t="shared" si="25"/>
        <v>0</v>
      </c>
      <c r="BG279" s="42">
        <f t="shared" si="26"/>
        <v>0</v>
      </c>
      <c r="BH279" s="42">
        <f t="shared" si="27"/>
        <v>0</v>
      </c>
      <c r="BI279" s="42">
        <f t="shared" si="28"/>
        <v>0</v>
      </c>
      <c r="BJ279" s="17" t="s">
        <v>8</v>
      </c>
      <c r="BK279" s="42">
        <f t="shared" si="29"/>
        <v>0</v>
      </c>
      <c r="BL279" s="17" t="s">
        <v>394</v>
      </c>
      <c r="BM279" s="41" t="s">
        <v>1627</v>
      </c>
    </row>
    <row r="280" spans="2:65" s="1" customFormat="1" ht="24.2" customHeight="1" x14ac:dyDescent="0.2">
      <c r="B280" s="24"/>
      <c r="C280" s="150" t="s">
        <v>972</v>
      </c>
      <c r="D280" s="150" t="s">
        <v>306</v>
      </c>
      <c r="E280" s="151" t="s">
        <v>2823</v>
      </c>
      <c r="F280" s="152" t="s">
        <v>2824</v>
      </c>
      <c r="G280" s="153" t="s">
        <v>2683</v>
      </c>
      <c r="H280" s="47"/>
      <c r="I280" s="40"/>
      <c r="J280" s="155">
        <f t="shared" si="20"/>
        <v>0</v>
      </c>
      <c r="K280" s="152" t="s">
        <v>1</v>
      </c>
      <c r="L280" s="24"/>
      <c r="M280" s="156" t="s">
        <v>1</v>
      </c>
      <c r="N280" s="157" t="s">
        <v>42</v>
      </c>
      <c r="P280" s="158">
        <f t="shared" si="21"/>
        <v>0</v>
      </c>
      <c r="Q280" s="158">
        <v>0</v>
      </c>
      <c r="R280" s="158">
        <f t="shared" si="22"/>
        <v>0</v>
      </c>
      <c r="S280" s="158">
        <v>0</v>
      </c>
      <c r="T280" s="159">
        <f t="shared" si="23"/>
        <v>0</v>
      </c>
      <c r="AR280" s="41" t="s">
        <v>394</v>
      </c>
      <c r="AT280" s="41" t="s">
        <v>306</v>
      </c>
      <c r="AU280" s="41" t="s">
        <v>86</v>
      </c>
      <c r="AY280" s="17" t="s">
        <v>304</v>
      </c>
      <c r="BE280" s="42">
        <f t="shared" si="24"/>
        <v>0</v>
      </c>
      <c r="BF280" s="42">
        <f t="shared" si="25"/>
        <v>0</v>
      </c>
      <c r="BG280" s="42">
        <f t="shared" si="26"/>
        <v>0</v>
      </c>
      <c r="BH280" s="42">
        <f t="shared" si="27"/>
        <v>0</v>
      </c>
      <c r="BI280" s="42">
        <f t="shared" si="28"/>
        <v>0</v>
      </c>
      <c r="BJ280" s="17" t="s">
        <v>8</v>
      </c>
      <c r="BK280" s="42">
        <f t="shared" si="29"/>
        <v>0</v>
      </c>
      <c r="BL280" s="17" t="s">
        <v>394</v>
      </c>
      <c r="BM280" s="41" t="s">
        <v>1641</v>
      </c>
    </row>
    <row r="281" spans="2:65" s="11" customFormat="1" ht="22.9" customHeight="1" x14ac:dyDescent="0.2">
      <c r="B281" s="142"/>
      <c r="D281" s="37" t="s">
        <v>76</v>
      </c>
      <c r="E281" s="148" t="s">
        <v>2825</v>
      </c>
      <c r="F281" s="148" t="s">
        <v>2826</v>
      </c>
      <c r="J281" s="149">
        <f>BK281</f>
        <v>0</v>
      </c>
      <c r="L281" s="142"/>
      <c r="M281" s="145"/>
      <c r="P281" s="146">
        <f>SUM(P282:P285)</f>
        <v>0</v>
      </c>
      <c r="R281" s="146">
        <f>SUM(R282:R285)</f>
        <v>0</v>
      </c>
      <c r="T281" s="147">
        <f>SUM(T282:T285)</f>
        <v>0</v>
      </c>
      <c r="AR281" s="37" t="s">
        <v>86</v>
      </c>
      <c r="AT281" s="38" t="s">
        <v>76</v>
      </c>
      <c r="AU281" s="38" t="s">
        <v>8</v>
      </c>
      <c r="AY281" s="37" t="s">
        <v>304</v>
      </c>
      <c r="BK281" s="39">
        <f>SUM(BK282:BK285)</f>
        <v>0</v>
      </c>
    </row>
    <row r="282" spans="2:65" s="1" customFormat="1" ht="37.9" customHeight="1" x14ac:dyDescent="0.2">
      <c r="B282" s="24"/>
      <c r="C282" s="150" t="s">
        <v>995</v>
      </c>
      <c r="D282" s="150" t="s">
        <v>306</v>
      </c>
      <c r="E282" s="151" t="s">
        <v>2827</v>
      </c>
      <c r="F282" s="152" t="s">
        <v>2828</v>
      </c>
      <c r="G282" s="153" t="s">
        <v>1971</v>
      </c>
      <c r="H282" s="154">
        <v>1</v>
      </c>
      <c r="I282" s="40"/>
      <c r="J282" s="155">
        <f>ROUND(I282*H282,0)</f>
        <v>0</v>
      </c>
      <c r="K282" s="152" t="s">
        <v>1</v>
      </c>
      <c r="L282" s="24"/>
      <c r="M282" s="156" t="s">
        <v>1</v>
      </c>
      <c r="N282" s="157" t="s">
        <v>42</v>
      </c>
      <c r="P282" s="158">
        <f>O282*H282</f>
        <v>0</v>
      </c>
      <c r="Q282" s="158">
        <v>0</v>
      </c>
      <c r="R282" s="158">
        <f>Q282*H282</f>
        <v>0</v>
      </c>
      <c r="S282" s="158">
        <v>0</v>
      </c>
      <c r="T282" s="159">
        <f>S282*H282</f>
        <v>0</v>
      </c>
      <c r="AR282" s="41" t="s">
        <v>394</v>
      </c>
      <c r="AT282" s="41" t="s">
        <v>306</v>
      </c>
      <c r="AU282" s="41" t="s">
        <v>86</v>
      </c>
      <c r="AY282" s="17" t="s">
        <v>304</v>
      </c>
      <c r="BE282" s="42">
        <f>IF(N282="základní",J282,0)</f>
        <v>0</v>
      </c>
      <c r="BF282" s="42">
        <f>IF(N282="snížená",J282,0)</f>
        <v>0</v>
      </c>
      <c r="BG282" s="42">
        <f>IF(N282="zákl. přenesená",J282,0)</f>
        <v>0</v>
      </c>
      <c r="BH282" s="42">
        <f>IF(N282="sníž. přenesená",J282,0)</f>
        <v>0</v>
      </c>
      <c r="BI282" s="42">
        <f>IF(N282="nulová",J282,0)</f>
        <v>0</v>
      </c>
      <c r="BJ282" s="17" t="s">
        <v>8</v>
      </c>
      <c r="BK282" s="42">
        <f>ROUND(I282*H282,0)</f>
        <v>0</v>
      </c>
      <c r="BL282" s="17" t="s">
        <v>394</v>
      </c>
      <c r="BM282" s="41" t="s">
        <v>1650</v>
      </c>
    </row>
    <row r="283" spans="2:65" s="1" customFormat="1" ht="16.5" customHeight="1" x14ac:dyDescent="0.2">
      <c r="B283" s="24"/>
      <c r="C283" s="150" t="s">
        <v>1000</v>
      </c>
      <c r="D283" s="150" t="s">
        <v>306</v>
      </c>
      <c r="E283" s="151" t="s">
        <v>2829</v>
      </c>
      <c r="F283" s="152" t="s">
        <v>2830</v>
      </c>
      <c r="G283" s="153" t="s">
        <v>1971</v>
      </c>
      <c r="H283" s="154">
        <v>1</v>
      </c>
      <c r="I283" s="40"/>
      <c r="J283" s="155">
        <f>ROUND(I283*H283,0)</f>
        <v>0</v>
      </c>
      <c r="K283" s="152" t="s">
        <v>1</v>
      </c>
      <c r="L283" s="24"/>
      <c r="M283" s="156" t="s">
        <v>1</v>
      </c>
      <c r="N283" s="157" t="s">
        <v>42</v>
      </c>
      <c r="P283" s="158">
        <f>O283*H283</f>
        <v>0</v>
      </c>
      <c r="Q283" s="158">
        <v>0</v>
      </c>
      <c r="R283" s="158">
        <f>Q283*H283</f>
        <v>0</v>
      </c>
      <c r="S283" s="158">
        <v>0</v>
      </c>
      <c r="T283" s="159">
        <f>S283*H283</f>
        <v>0</v>
      </c>
      <c r="AR283" s="41" t="s">
        <v>394</v>
      </c>
      <c r="AT283" s="41" t="s">
        <v>306</v>
      </c>
      <c r="AU283" s="41" t="s">
        <v>86</v>
      </c>
      <c r="AY283" s="17" t="s">
        <v>304</v>
      </c>
      <c r="BE283" s="42">
        <f>IF(N283="základní",J283,0)</f>
        <v>0</v>
      </c>
      <c r="BF283" s="42">
        <f>IF(N283="snížená",J283,0)</f>
        <v>0</v>
      </c>
      <c r="BG283" s="42">
        <f>IF(N283="zákl. přenesená",J283,0)</f>
        <v>0</v>
      </c>
      <c r="BH283" s="42">
        <f>IF(N283="sníž. přenesená",J283,0)</f>
        <v>0</v>
      </c>
      <c r="BI283" s="42">
        <f>IF(N283="nulová",J283,0)</f>
        <v>0</v>
      </c>
      <c r="BJ283" s="17" t="s">
        <v>8</v>
      </c>
      <c r="BK283" s="42">
        <f>ROUND(I283*H283,0)</f>
        <v>0</v>
      </c>
      <c r="BL283" s="17" t="s">
        <v>394</v>
      </c>
      <c r="BM283" s="41" t="s">
        <v>1660</v>
      </c>
    </row>
    <row r="284" spans="2:65" s="1" customFormat="1" ht="16.5" customHeight="1" x14ac:dyDescent="0.2">
      <c r="B284" s="24"/>
      <c r="C284" s="150" t="s">
        <v>1013</v>
      </c>
      <c r="D284" s="150" t="s">
        <v>306</v>
      </c>
      <c r="E284" s="151" t="s">
        <v>2831</v>
      </c>
      <c r="F284" s="152" t="s">
        <v>2832</v>
      </c>
      <c r="G284" s="153" t="s">
        <v>1971</v>
      </c>
      <c r="H284" s="154">
        <v>1</v>
      </c>
      <c r="I284" s="40"/>
      <c r="J284" s="155">
        <f>ROUND(I284*H284,0)</f>
        <v>0</v>
      </c>
      <c r="K284" s="152" t="s">
        <v>1</v>
      </c>
      <c r="L284" s="24"/>
      <c r="M284" s="156" t="s">
        <v>1</v>
      </c>
      <c r="N284" s="157" t="s">
        <v>42</v>
      </c>
      <c r="P284" s="158">
        <f>O284*H284</f>
        <v>0</v>
      </c>
      <c r="Q284" s="158">
        <v>0</v>
      </c>
      <c r="R284" s="158">
        <f>Q284*H284</f>
        <v>0</v>
      </c>
      <c r="S284" s="158">
        <v>0</v>
      </c>
      <c r="T284" s="159">
        <f>S284*H284</f>
        <v>0</v>
      </c>
      <c r="AR284" s="41" t="s">
        <v>394</v>
      </c>
      <c r="AT284" s="41" t="s">
        <v>306</v>
      </c>
      <c r="AU284" s="41" t="s">
        <v>86</v>
      </c>
      <c r="AY284" s="17" t="s">
        <v>304</v>
      </c>
      <c r="BE284" s="42">
        <f>IF(N284="základní",J284,0)</f>
        <v>0</v>
      </c>
      <c r="BF284" s="42">
        <f>IF(N284="snížená",J284,0)</f>
        <v>0</v>
      </c>
      <c r="BG284" s="42">
        <f>IF(N284="zákl. přenesená",J284,0)</f>
        <v>0</v>
      </c>
      <c r="BH284" s="42">
        <f>IF(N284="sníž. přenesená",J284,0)</f>
        <v>0</v>
      </c>
      <c r="BI284" s="42">
        <f>IF(N284="nulová",J284,0)</f>
        <v>0</v>
      </c>
      <c r="BJ284" s="17" t="s">
        <v>8</v>
      </c>
      <c r="BK284" s="42">
        <f>ROUND(I284*H284,0)</f>
        <v>0</v>
      </c>
      <c r="BL284" s="17" t="s">
        <v>394</v>
      </c>
      <c r="BM284" s="41" t="s">
        <v>1670</v>
      </c>
    </row>
    <row r="285" spans="2:65" s="1" customFormat="1" ht="24.2" customHeight="1" x14ac:dyDescent="0.2">
      <c r="B285" s="24"/>
      <c r="C285" s="150" t="s">
        <v>1018</v>
      </c>
      <c r="D285" s="150" t="s">
        <v>306</v>
      </c>
      <c r="E285" s="151" t="s">
        <v>2833</v>
      </c>
      <c r="F285" s="152" t="s">
        <v>2834</v>
      </c>
      <c r="G285" s="153" t="s">
        <v>2683</v>
      </c>
      <c r="H285" s="47"/>
      <c r="I285" s="40"/>
      <c r="J285" s="155">
        <f>ROUND(I285*H285,0)</f>
        <v>0</v>
      </c>
      <c r="K285" s="152" t="s">
        <v>1</v>
      </c>
      <c r="L285" s="24"/>
      <c r="M285" s="156" t="s">
        <v>1</v>
      </c>
      <c r="N285" s="157" t="s">
        <v>42</v>
      </c>
      <c r="P285" s="158">
        <f>O285*H285</f>
        <v>0</v>
      </c>
      <c r="Q285" s="158">
        <v>0</v>
      </c>
      <c r="R285" s="158">
        <f>Q285*H285</f>
        <v>0</v>
      </c>
      <c r="S285" s="158">
        <v>0</v>
      </c>
      <c r="T285" s="159">
        <f>S285*H285</f>
        <v>0</v>
      </c>
      <c r="AR285" s="41" t="s">
        <v>394</v>
      </c>
      <c r="AT285" s="41" t="s">
        <v>306</v>
      </c>
      <c r="AU285" s="41" t="s">
        <v>86</v>
      </c>
      <c r="AY285" s="17" t="s">
        <v>304</v>
      </c>
      <c r="BE285" s="42">
        <f>IF(N285="základní",J285,0)</f>
        <v>0</v>
      </c>
      <c r="BF285" s="42">
        <f>IF(N285="snížená",J285,0)</f>
        <v>0</v>
      </c>
      <c r="BG285" s="42">
        <f>IF(N285="zákl. přenesená",J285,0)</f>
        <v>0</v>
      </c>
      <c r="BH285" s="42">
        <f>IF(N285="sníž. přenesená",J285,0)</f>
        <v>0</v>
      </c>
      <c r="BI285" s="42">
        <f>IF(N285="nulová",J285,0)</f>
        <v>0</v>
      </c>
      <c r="BJ285" s="17" t="s">
        <v>8</v>
      </c>
      <c r="BK285" s="42">
        <f>ROUND(I285*H285,0)</f>
        <v>0</v>
      </c>
      <c r="BL285" s="17" t="s">
        <v>394</v>
      </c>
      <c r="BM285" s="41" t="s">
        <v>1679</v>
      </c>
    </row>
    <row r="286" spans="2:65" s="11" customFormat="1" ht="25.9" customHeight="1" x14ac:dyDescent="0.2">
      <c r="B286" s="142"/>
      <c r="D286" s="37" t="s">
        <v>76</v>
      </c>
      <c r="E286" s="143" t="s">
        <v>2566</v>
      </c>
      <c r="F286" s="143" t="s">
        <v>2835</v>
      </c>
      <c r="J286" s="144">
        <f>BK286</f>
        <v>0</v>
      </c>
      <c r="L286" s="142"/>
      <c r="M286" s="145"/>
      <c r="P286" s="146">
        <f>SUM(P287:P288)</f>
        <v>0</v>
      </c>
      <c r="R286" s="146">
        <f>SUM(R287:R288)</f>
        <v>0</v>
      </c>
      <c r="T286" s="147">
        <f>SUM(T287:T288)</f>
        <v>0</v>
      </c>
      <c r="AR286" s="37" t="s">
        <v>108</v>
      </c>
      <c r="AT286" s="38" t="s">
        <v>76</v>
      </c>
      <c r="AU286" s="38" t="s">
        <v>77</v>
      </c>
      <c r="AY286" s="37" t="s">
        <v>304</v>
      </c>
      <c r="BK286" s="39">
        <f>SUM(BK287:BK288)</f>
        <v>0</v>
      </c>
    </row>
    <row r="287" spans="2:65" s="1" customFormat="1" ht="33" customHeight="1" x14ac:dyDescent="0.2">
      <c r="B287" s="24"/>
      <c r="C287" s="150" t="s">
        <v>1033</v>
      </c>
      <c r="D287" s="150" t="s">
        <v>306</v>
      </c>
      <c r="E287" s="151" t="s">
        <v>2836</v>
      </c>
      <c r="F287" s="152" t="s">
        <v>2837</v>
      </c>
      <c r="G287" s="153" t="s">
        <v>2622</v>
      </c>
      <c r="H287" s="154">
        <v>2</v>
      </c>
      <c r="I287" s="40"/>
      <c r="J287" s="155">
        <f>ROUND(I287*H287,0)</f>
        <v>0</v>
      </c>
      <c r="K287" s="152" t="s">
        <v>1</v>
      </c>
      <c r="L287" s="24"/>
      <c r="M287" s="156" t="s">
        <v>1</v>
      </c>
      <c r="N287" s="157" t="s">
        <v>42</v>
      </c>
      <c r="P287" s="158">
        <f>O287*H287</f>
        <v>0</v>
      </c>
      <c r="Q287" s="158">
        <v>0</v>
      </c>
      <c r="R287" s="158">
        <f>Q287*H287</f>
        <v>0</v>
      </c>
      <c r="S287" s="158">
        <v>0</v>
      </c>
      <c r="T287" s="159">
        <f>S287*H287</f>
        <v>0</v>
      </c>
      <c r="AR287" s="41" t="s">
        <v>2838</v>
      </c>
      <c r="AT287" s="41" t="s">
        <v>306</v>
      </c>
      <c r="AU287" s="41" t="s">
        <v>8</v>
      </c>
      <c r="AY287" s="17" t="s">
        <v>304</v>
      </c>
      <c r="BE287" s="42">
        <f>IF(N287="základní",J287,0)</f>
        <v>0</v>
      </c>
      <c r="BF287" s="42">
        <f>IF(N287="snížená",J287,0)</f>
        <v>0</v>
      </c>
      <c r="BG287" s="42">
        <f>IF(N287="zákl. přenesená",J287,0)</f>
        <v>0</v>
      </c>
      <c r="BH287" s="42">
        <f>IF(N287="sníž. přenesená",J287,0)</f>
        <v>0</v>
      </c>
      <c r="BI287" s="42">
        <f>IF(N287="nulová",J287,0)</f>
        <v>0</v>
      </c>
      <c r="BJ287" s="17" t="s">
        <v>8</v>
      </c>
      <c r="BK287" s="42">
        <f>ROUND(I287*H287,0)</f>
        <v>0</v>
      </c>
      <c r="BL287" s="17" t="s">
        <v>2838</v>
      </c>
      <c r="BM287" s="41" t="s">
        <v>1689</v>
      </c>
    </row>
    <row r="288" spans="2:65" s="1" customFormat="1" ht="44.25" customHeight="1" x14ac:dyDescent="0.2">
      <c r="B288" s="24"/>
      <c r="C288" s="150" t="s">
        <v>1039</v>
      </c>
      <c r="D288" s="150" t="s">
        <v>306</v>
      </c>
      <c r="E288" s="151" t="s">
        <v>2839</v>
      </c>
      <c r="F288" s="152" t="s">
        <v>2840</v>
      </c>
      <c r="G288" s="153" t="s">
        <v>2622</v>
      </c>
      <c r="H288" s="154">
        <v>1</v>
      </c>
      <c r="I288" s="40"/>
      <c r="J288" s="155">
        <f>ROUND(I288*H288,0)</f>
        <v>0</v>
      </c>
      <c r="K288" s="152" t="s">
        <v>1</v>
      </c>
      <c r="L288" s="24"/>
      <c r="M288" s="188" t="s">
        <v>1</v>
      </c>
      <c r="N288" s="189" t="s">
        <v>42</v>
      </c>
      <c r="O288" s="190"/>
      <c r="P288" s="191">
        <f>O288*H288</f>
        <v>0</v>
      </c>
      <c r="Q288" s="191">
        <v>0</v>
      </c>
      <c r="R288" s="191">
        <f>Q288*H288</f>
        <v>0</v>
      </c>
      <c r="S288" s="191">
        <v>0</v>
      </c>
      <c r="T288" s="192">
        <f>S288*H288</f>
        <v>0</v>
      </c>
      <c r="AR288" s="41" t="s">
        <v>2838</v>
      </c>
      <c r="AT288" s="41" t="s">
        <v>306</v>
      </c>
      <c r="AU288" s="41" t="s">
        <v>8</v>
      </c>
      <c r="AY288" s="17" t="s">
        <v>304</v>
      </c>
      <c r="BE288" s="42">
        <f>IF(N288="základní",J288,0)</f>
        <v>0</v>
      </c>
      <c r="BF288" s="42">
        <f>IF(N288="snížená",J288,0)</f>
        <v>0</v>
      </c>
      <c r="BG288" s="42">
        <f>IF(N288="zákl. přenesená",J288,0)</f>
        <v>0</v>
      </c>
      <c r="BH288" s="42">
        <f>IF(N288="sníž. přenesená",J288,0)</f>
        <v>0</v>
      </c>
      <c r="BI288" s="42">
        <f>IF(N288="nulová",J288,0)</f>
        <v>0</v>
      </c>
      <c r="BJ288" s="17" t="s">
        <v>8</v>
      </c>
      <c r="BK288" s="42">
        <f>ROUND(I288*H288,0)</f>
        <v>0</v>
      </c>
      <c r="BL288" s="17" t="s">
        <v>2838</v>
      </c>
      <c r="BM288" s="41" t="s">
        <v>1708</v>
      </c>
    </row>
    <row r="289" spans="2:12" s="1" customFormat="1" ht="6.95" customHeight="1" x14ac:dyDescent="0.2">
      <c r="B289" s="25"/>
      <c r="C289" s="26"/>
      <c r="D289" s="26"/>
      <c r="E289" s="26"/>
      <c r="F289" s="26"/>
      <c r="G289" s="26"/>
      <c r="H289" s="26"/>
      <c r="I289" s="26"/>
      <c r="J289" s="26"/>
      <c r="K289" s="26"/>
      <c r="L289" s="24"/>
    </row>
  </sheetData>
  <sheetProtection password="D62F" sheet="1" objects="1" scenarios="1"/>
  <autoFilter ref="C126:K28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7"/>
  <sheetViews>
    <sheetView showGridLines="0" topLeftCell="A242" zoomScale="85" zoomScaleNormal="85" workbookViewId="0">
      <selection activeCell="F263" sqref="F26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91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 x14ac:dyDescent="0.2">
      <c r="B4" s="20"/>
      <c r="D4" s="21" t="s">
        <v>109</v>
      </c>
      <c r="L4" s="20"/>
      <c r="M4" s="111" t="s">
        <v>11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59" t="s">
        <v>17</v>
      </c>
      <c r="L6" s="20"/>
    </row>
    <row r="7" spans="2:46" ht="16.5" customHeight="1" x14ac:dyDescent="0.2">
      <c r="B7" s="20"/>
      <c r="E7" s="241" t="str">
        <f>'Rekapitulace stavby'!K6</f>
        <v>Rek. pavilonu nosorožců 3, ZOO Dvůr Králové - 1.etapa</v>
      </c>
      <c r="F7" s="242"/>
      <c r="G7" s="242"/>
      <c r="H7" s="242"/>
      <c r="L7" s="20"/>
    </row>
    <row r="8" spans="2:46" s="1" customFormat="1" ht="12" customHeight="1" x14ac:dyDescent="0.2">
      <c r="B8" s="24"/>
      <c r="D8" s="59" t="s">
        <v>122</v>
      </c>
      <c r="L8" s="24"/>
    </row>
    <row r="9" spans="2:46" s="1" customFormat="1" ht="16.5" customHeight="1" x14ac:dyDescent="0.2">
      <c r="B9" s="24"/>
      <c r="E9" s="224" t="s">
        <v>2841</v>
      </c>
      <c r="F9" s="240"/>
      <c r="G9" s="240"/>
      <c r="H9" s="240"/>
      <c r="L9" s="24"/>
    </row>
    <row r="10" spans="2:46" s="1" customFormat="1" x14ac:dyDescent="0.2">
      <c r="B10" s="24"/>
      <c r="L10" s="24"/>
    </row>
    <row r="11" spans="2:46" s="1" customFormat="1" ht="12" customHeight="1" x14ac:dyDescent="0.2">
      <c r="B11" s="24"/>
      <c r="D11" s="59" t="s">
        <v>19</v>
      </c>
      <c r="F11" s="63" t="s">
        <v>1</v>
      </c>
      <c r="I11" s="59" t="s">
        <v>20</v>
      </c>
      <c r="J11" s="63" t="s">
        <v>1</v>
      </c>
      <c r="L11" s="24"/>
    </row>
    <row r="12" spans="2:46" s="1" customFormat="1" ht="12" customHeight="1" x14ac:dyDescent="0.2">
      <c r="B12" s="24"/>
      <c r="D12" s="59" t="s">
        <v>21</v>
      </c>
      <c r="F12" s="63" t="s">
        <v>2576</v>
      </c>
      <c r="I12" s="59" t="s">
        <v>23</v>
      </c>
      <c r="J12" s="57" t="str">
        <f>'Rekapitulace stavby'!AN8</f>
        <v>19. 3. 2024</v>
      </c>
      <c r="L12" s="24"/>
    </row>
    <row r="13" spans="2:46" s="1" customFormat="1" ht="10.9" customHeight="1" x14ac:dyDescent="0.2">
      <c r="B13" s="24"/>
      <c r="L13" s="24"/>
    </row>
    <row r="14" spans="2:46" s="1" customFormat="1" ht="12" customHeight="1" x14ac:dyDescent="0.2">
      <c r="B14" s="24"/>
      <c r="D14" s="59" t="s">
        <v>25</v>
      </c>
      <c r="I14" s="59" t="s">
        <v>26</v>
      </c>
      <c r="J14" s="63" t="str">
        <f>IF('Rekapitulace stavby'!AN10="","",'Rekapitulace stavby'!AN10)</f>
        <v/>
      </c>
      <c r="L14" s="24"/>
    </row>
    <row r="15" spans="2:46" s="1" customFormat="1" ht="18" customHeight="1" x14ac:dyDescent="0.2">
      <c r="B15" s="24"/>
      <c r="E15" s="63" t="str">
        <f>IF('Rekapitulace stavby'!E11="","",'Rekapitulace stavby'!E11)</f>
        <v>ZOO Dvůr Králové a.s., Štefánikova 1029, D.K.n.L.</v>
      </c>
      <c r="I15" s="59" t="s">
        <v>28</v>
      </c>
      <c r="J15" s="63" t="str">
        <f>IF('Rekapitulace stavby'!AN11="","",'Rekapitulace stavby'!AN11)</f>
        <v/>
      </c>
      <c r="L15" s="24"/>
    </row>
    <row r="16" spans="2:46" s="1" customFormat="1" ht="6.95" customHeight="1" x14ac:dyDescent="0.2">
      <c r="B16" s="24"/>
      <c r="L16" s="24"/>
    </row>
    <row r="17" spans="2:12" s="1" customFormat="1" ht="12" customHeight="1" x14ac:dyDescent="0.2">
      <c r="B17" s="24"/>
      <c r="D17" s="59" t="s">
        <v>29</v>
      </c>
      <c r="I17" s="59" t="s">
        <v>26</v>
      </c>
      <c r="J17" s="60" t="str">
        <f>'Rekapitulace stavby'!AN13</f>
        <v>Vyplň údaj</v>
      </c>
      <c r="L17" s="24"/>
    </row>
    <row r="18" spans="2:12" s="1" customFormat="1" ht="18" customHeight="1" x14ac:dyDescent="0.2">
      <c r="B18" s="24"/>
      <c r="E18" s="243" t="str">
        <f>'Rekapitulace stavby'!E14</f>
        <v>Vyplň údaj</v>
      </c>
      <c r="F18" s="244"/>
      <c r="G18" s="244"/>
      <c r="H18" s="244"/>
      <c r="I18" s="59" t="s">
        <v>28</v>
      </c>
      <c r="J18" s="60" t="str">
        <f>'Rekapitulace stavby'!AN14</f>
        <v>Vyplň údaj</v>
      </c>
      <c r="L18" s="24"/>
    </row>
    <row r="19" spans="2:12" s="1" customFormat="1" ht="6.95" customHeight="1" x14ac:dyDescent="0.2">
      <c r="B19" s="24"/>
      <c r="L19" s="24"/>
    </row>
    <row r="20" spans="2:12" s="1" customFormat="1" ht="12" customHeight="1" x14ac:dyDescent="0.2">
      <c r="B20" s="24"/>
      <c r="D20" s="59" t="s">
        <v>31</v>
      </c>
      <c r="I20" s="59" t="s">
        <v>26</v>
      </c>
      <c r="J20" s="199" t="str">
        <f>IF('Rekapitulace stavby'!AN16="","",'Rekapitulace stavby'!AN16)</f>
        <v/>
      </c>
      <c r="L20" s="24"/>
    </row>
    <row r="21" spans="2:12" s="1" customFormat="1" ht="18" customHeight="1" x14ac:dyDescent="0.2">
      <c r="B21" s="24"/>
      <c r="E21" s="63" t="str">
        <f>IF('Rekapitulace stavby'!E17="","",'Rekapitulace stavby'!E17)</f>
        <v>Projektis DK s.r.o., Legionářská 562, D.K.n.L.</v>
      </c>
      <c r="I21" s="59" t="s">
        <v>28</v>
      </c>
      <c r="J21" s="199" t="str">
        <f>IF('Rekapitulace stavby'!AN17="","",'Rekapitulace stavby'!AN17)</f>
        <v/>
      </c>
      <c r="L21" s="24"/>
    </row>
    <row r="22" spans="2:12" s="1" customFormat="1" ht="6.95" customHeight="1" x14ac:dyDescent="0.2">
      <c r="B22" s="24"/>
      <c r="J22" s="200"/>
      <c r="L22" s="24"/>
    </row>
    <row r="23" spans="2:12" s="1" customFormat="1" ht="12" customHeight="1" x14ac:dyDescent="0.2">
      <c r="B23" s="24"/>
      <c r="D23" s="59" t="s">
        <v>34</v>
      </c>
      <c r="I23" s="59" t="s">
        <v>26</v>
      </c>
      <c r="J23" s="199" t="str">
        <f>IF('Rekapitulace stavby'!AN19="","",'Rekapitulace stavby'!AN19)</f>
        <v/>
      </c>
      <c r="L23" s="24"/>
    </row>
    <row r="24" spans="2:12" s="1" customFormat="1" ht="18" customHeight="1" x14ac:dyDescent="0.2">
      <c r="B24" s="24"/>
      <c r="E24" s="63" t="str">
        <f>IF('Rekapitulace stavby'!E20="","",'Rekapitulace stavby'!E20)</f>
        <v>ing. V. Švehla</v>
      </c>
      <c r="I24" s="59" t="s">
        <v>28</v>
      </c>
      <c r="J24" s="199" t="str">
        <f>IF('Rekapitulace stavby'!AN20="","",'Rekapitulace stavby'!AN20)</f>
        <v/>
      </c>
      <c r="L24" s="24"/>
    </row>
    <row r="25" spans="2:12" s="1" customFormat="1" ht="6.95" customHeight="1" x14ac:dyDescent="0.2">
      <c r="B25" s="24"/>
      <c r="L25" s="24"/>
    </row>
    <row r="26" spans="2:12" s="1" customFormat="1" ht="12" customHeight="1" x14ac:dyDescent="0.2">
      <c r="B26" s="24"/>
      <c r="D26" s="59" t="s">
        <v>36</v>
      </c>
      <c r="L26" s="24"/>
    </row>
    <row r="27" spans="2:12" s="7" customFormat="1" ht="16.5" customHeight="1" x14ac:dyDescent="0.2">
      <c r="B27" s="112"/>
      <c r="E27" s="217" t="s">
        <v>1</v>
      </c>
      <c r="F27" s="217"/>
      <c r="G27" s="217"/>
      <c r="H27" s="217"/>
      <c r="L27" s="112"/>
    </row>
    <row r="28" spans="2:12" s="1" customFormat="1" ht="6.95" customHeight="1" x14ac:dyDescent="0.2">
      <c r="B28" s="24"/>
      <c r="L28" s="24"/>
    </row>
    <row r="29" spans="2:12" s="1" customFormat="1" ht="6.95" customHeight="1" x14ac:dyDescent="0.2">
      <c r="B29" s="24"/>
      <c r="D29" s="81"/>
      <c r="E29" s="81"/>
      <c r="F29" s="81"/>
      <c r="G29" s="81"/>
      <c r="H29" s="81"/>
      <c r="I29" s="81"/>
      <c r="J29" s="81"/>
      <c r="K29" s="81"/>
      <c r="L29" s="24"/>
    </row>
    <row r="30" spans="2:12" s="1" customFormat="1" ht="25.35" customHeight="1" x14ac:dyDescent="0.2">
      <c r="B30" s="24"/>
      <c r="D30" s="113" t="s">
        <v>37</v>
      </c>
      <c r="J30" s="114">
        <f>ROUND(J122, 0)</f>
        <v>0</v>
      </c>
      <c r="L30" s="24"/>
    </row>
    <row r="31" spans="2:12" s="1" customFormat="1" ht="6.95" customHeight="1" x14ac:dyDescent="0.2">
      <c r="B31" s="24"/>
      <c r="D31" s="81"/>
      <c r="E31" s="81"/>
      <c r="F31" s="81"/>
      <c r="G31" s="81"/>
      <c r="H31" s="81"/>
      <c r="I31" s="81"/>
      <c r="J31" s="81"/>
      <c r="K31" s="81"/>
      <c r="L31" s="24"/>
    </row>
    <row r="32" spans="2:12" s="1" customFormat="1" ht="14.45" customHeight="1" x14ac:dyDescent="0.2">
      <c r="B32" s="24"/>
      <c r="F32" s="115" t="s">
        <v>39</v>
      </c>
      <c r="I32" s="115" t="s">
        <v>38</v>
      </c>
      <c r="J32" s="115" t="s">
        <v>40</v>
      </c>
      <c r="L32" s="24"/>
    </row>
    <row r="33" spans="2:12" s="1" customFormat="1" ht="14.45" customHeight="1" x14ac:dyDescent="0.2">
      <c r="B33" s="24"/>
      <c r="D33" s="116" t="s">
        <v>41</v>
      </c>
      <c r="E33" s="59" t="s">
        <v>42</v>
      </c>
      <c r="F33" s="117">
        <f>ROUND((SUM(BE122:BE266)),  0)</f>
        <v>0</v>
      </c>
      <c r="I33" s="118">
        <v>0.21</v>
      </c>
      <c r="J33" s="117">
        <f>ROUND(((SUM(BE122:BE266))*I33),  0)</f>
        <v>0</v>
      </c>
      <c r="L33" s="24"/>
    </row>
    <row r="34" spans="2:12" s="1" customFormat="1" ht="14.45" customHeight="1" x14ac:dyDescent="0.2">
      <c r="B34" s="24"/>
      <c r="E34" s="59" t="s">
        <v>43</v>
      </c>
      <c r="F34" s="117">
        <f>ROUND((SUM(BF122:BF266)),  0)</f>
        <v>0</v>
      </c>
      <c r="I34" s="118">
        <v>0.12</v>
      </c>
      <c r="J34" s="117">
        <f>ROUND(((SUM(BF122:BF266))*I34),  0)</f>
        <v>0</v>
      </c>
      <c r="L34" s="24"/>
    </row>
    <row r="35" spans="2:12" s="1" customFormat="1" ht="14.45" hidden="1" customHeight="1" x14ac:dyDescent="0.2">
      <c r="B35" s="24"/>
      <c r="E35" s="59" t="s">
        <v>44</v>
      </c>
      <c r="F35" s="117">
        <f>ROUND((SUM(BG122:BG266)),  0)</f>
        <v>0</v>
      </c>
      <c r="I35" s="118">
        <v>0.21</v>
      </c>
      <c r="J35" s="117">
        <f>0</f>
        <v>0</v>
      </c>
      <c r="L35" s="24"/>
    </row>
    <row r="36" spans="2:12" s="1" customFormat="1" ht="14.45" hidden="1" customHeight="1" x14ac:dyDescent="0.2">
      <c r="B36" s="24"/>
      <c r="E36" s="59" t="s">
        <v>45</v>
      </c>
      <c r="F36" s="117">
        <f>ROUND((SUM(BH122:BH266)),  0)</f>
        <v>0</v>
      </c>
      <c r="I36" s="118">
        <v>0.12</v>
      </c>
      <c r="J36" s="117">
        <f>0</f>
        <v>0</v>
      </c>
      <c r="L36" s="24"/>
    </row>
    <row r="37" spans="2:12" s="1" customFormat="1" ht="14.45" hidden="1" customHeight="1" x14ac:dyDescent="0.2">
      <c r="B37" s="24"/>
      <c r="E37" s="59" t="s">
        <v>46</v>
      </c>
      <c r="F37" s="117">
        <f>ROUND((SUM(BI122:BI266)),  0)</f>
        <v>0</v>
      </c>
      <c r="I37" s="118">
        <v>0</v>
      </c>
      <c r="J37" s="117">
        <f>0</f>
        <v>0</v>
      </c>
      <c r="L37" s="24"/>
    </row>
    <row r="38" spans="2:12" s="1" customFormat="1" ht="6.95" customHeight="1" x14ac:dyDescent="0.2">
      <c r="B38" s="24"/>
      <c r="L38" s="24"/>
    </row>
    <row r="39" spans="2:12" s="1" customFormat="1" ht="25.35" customHeight="1" x14ac:dyDescent="0.2">
      <c r="B39" s="24"/>
      <c r="C39" s="119"/>
      <c r="D39" s="120" t="s">
        <v>47</v>
      </c>
      <c r="E39" s="84"/>
      <c r="F39" s="84"/>
      <c r="G39" s="121" t="s">
        <v>48</v>
      </c>
      <c r="H39" s="122" t="s">
        <v>49</v>
      </c>
      <c r="I39" s="84"/>
      <c r="J39" s="123">
        <f>SUM(J30:J37)</f>
        <v>0</v>
      </c>
      <c r="K39" s="124"/>
      <c r="L39" s="24"/>
    </row>
    <row r="40" spans="2:12" s="1" customFormat="1" ht="14.45" customHeight="1" x14ac:dyDescent="0.2">
      <c r="B40" s="24"/>
      <c r="L40" s="2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24"/>
      <c r="D50" s="72" t="s">
        <v>50</v>
      </c>
      <c r="E50" s="73"/>
      <c r="F50" s="73"/>
      <c r="G50" s="72" t="s">
        <v>51</v>
      </c>
      <c r="H50" s="73"/>
      <c r="I50" s="73"/>
      <c r="J50" s="73"/>
      <c r="K50" s="73"/>
      <c r="L50" s="2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24"/>
      <c r="D61" s="74" t="s">
        <v>52</v>
      </c>
      <c r="E61" s="66"/>
      <c r="F61" s="125" t="s">
        <v>53</v>
      </c>
      <c r="G61" s="74" t="s">
        <v>52</v>
      </c>
      <c r="H61" s="66"/>
      <c r="I61" s="66"/>
      <c r="J61" s="126" t="s">
        <v>53</v>
      </c>
      <c r="K61" s="66"/>
      <c r="L61" s="2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24"/>
      <c r="D65" s="72" t="s">
        <v>54</v>
      </c>
      <c r="E65" s="73"/>
      <c r="F65" s="73"/>
      <c r="G65" s="72" t="s">
        <v>55</v>
      </c>
      <c r="H65" s="73"/>
      <c r="I65" s="73"/>
      <c r="J65" s="73"/>
      <c r="K65" s="73"/>
      <c r="L65" s="2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24"/>
      <c r="D76" s="74" t="s">
        <v>52</v>
      </c>
      <c r="E76" s="66"/>
      <c r="F76" s="125" t="s">
        <v>53</v>
      </c>
      <c r="G76" s="74" t="s">
        <v>52</v>
      </c>
      <c r="H76" s="66"/>
      <c r="I76" s="66"/>
      <c r="J76" s="126" t="s">
        <v>53</v>
      </c>
      <c r="K76" s="66"/>
      <c r="L76" s="24"/>
    </row>
    <row r="77" spans="2:12" s="1" customFormat="1" ht="14.4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4"/>
    </row>
    <row r="81" spans="2:47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4"/>
    </row>
    <row r="82" spans="2:47" s="1" customFormat="1" ht="24.95" customHeight="1" x14ac:dyDescent="0.2">
      <c r="B82" s="24"/>
      <c r="C82" s="21" t="s">
        <v>258</v>
      </c>
      <c r="L82" s="24"/>
    </row>
    <row r="83" spans="2:47" s="1" customFormat="1" ht="6.95" customHeight="1" x14ac:dyDescent="0.2">
      <c r="B83" s="24"/>
      <c r="L83" s="24"/>
    </row>
    <row r="84" spans="2:47" s="1" customFormat="1" ht="12" customHeight="1" x14ac:dyDescent="0.2">
      <c r="B84" s="24"/>
      <c r="C84" s="59" t="s">
        <v>17</v>
      </c>
      <c r="L84" s="24"/>
    </row>
    <row r="85" spans="2:47" s="1" customFormat="1" ht="16.5" customHeight="1" x14ac:dyDescent="0.2">
      <c r="B85" s="24"/>
      <c r="E85" s="241" t="str">
        <f>E7</f>
        <v>Rek. pavilonu nosorožců 3, ZOO Dvůr Králové - 1.etapa</v>
      </c>
      <c r="F85" s="242"/>
      <c r="G85" s="242"/>
      <c r="H85" s="242"/>
      <c r="L85" s="24"/>
    </row>
    <row r="86" spans="2:47" s="1" customFormat="1" ht="12" customHeight="1" x14ac:dyDescent="0.2">
      <c r="B86" s="24"/>
      <c r="C86" s="59" t="s">
        <v>122</v>
      </c>
      <c r="L86" s="24"/>
    </row>
    <row r="87" spans="2:47" s="1" customFormat="1" ht="16.5" customHeight="1" x14ac:dyDescent="0.2">
      <c r="B87" s="24"/>
      <c r="E87" s="224" t="str">
        <f>E9</f>
        <v>13 - UT materiál a montáž - 1.etapa</v>
      </c>
      <c r="F87" s="240"/>
      <c r="G87" s="240"/>
      <c r="H87" s="240"/>
      <c r="L87" s="24"/>
    </row>
    <row r="88" spans="2:47" s="1" customFormat="1" ht="6.95" customHeight="1" x14ac:dyDescent="0.2">
      <c r="B88" s="24"/>
      <c r="L88" s="24"/>
    </row>
    <row r="89" spans="2:47" s="1" customFormat="1" ht="12" customHeight="1" x14ac:dyDescent="0.2">
      <c r="B89" s="24"/>
      <c r="C89" s="59" t="s">
        <v>21</v>
      </c>
      <c r="F89" s="63" t="str">
        <f>F12</f>
        <v xml:space="preserve"> </v>
      </c>
      <c r="I89" s="59" t="s">
        <v>23</v>
      </c>
      <c r="J89" s="57" t="str">
        <f>IF(J12="","",J12)</f>
        <v>19. 3. 2024</v>
      </c>
      <c r="L89" s="24"/>
    </row>
    <row r="90" spans="2:47" s="1" customFormat="1" ht="6.95" customHeight="1" x14ac:dyDescent="0.2">
      <c r="B90" s="24"/>
      <c r="L90" s="24"/>
    </row>
    <row r="91" spans="2:47" s="1" customFormat="1" ht="40.15" customHeight="1" x14ac:dyDescent="0.2">
      <c r="B91" s="24"/>
      <c r="C91" s="59" t="s">
        <v>25</v>
      </c>
      <c r="F91" s="63" t="str">
        <f>E15</f>
        <v>ZOO Dvůr Králové a.s., Štefánikova 1029, D.K.n.L.</v>
      </c>
      <c r="I91" s="59" t="s">
        <v>31</v>
      </c>
      <c r="J91" s="127" t="str">
        <f>E21</f>
        <v>Projektis DK s.r.o., Legionářská 562, D.K.n.L.</v>
      </c>
      <c r="L91" s="24"/>
    </row>
    <row r="92" spans="2:47" s="1" customFormat="1" ht="15.2" customHeight="1" x14ac:dyDescent="0.2">
      <c r="B92" s="24"/>
      <c r="C92" s="59" t="s">
        <v>29</v>
      </c>
      <c r="F92" s="63" t="str">
        <f>IF(E18="","",E18)</f>
        <v>Vyplň údaj</v>
      </c>
      <c r="I92" s="59" t="s">
        <v>34</v>
      </c>
      <c r="J92" s="127" t="str">
        <f>E24</f>
        <v>ing. V. Švehla</v>
      </c>
      <c r="L92" s="24"/>
    </row>
    <row r="93" spans="2:47" s="1" customFormat="1" ht="10.35" customHeight="1" x14ac:dyDescent="0.2">
      <c r="B93" s="24"/>
      <c r="L93" s="24"/>
    </row>
    <row r="94" spans="2:47" s="1" customFormat="1" ht="29.25" customHeight="1" x14ac:dyDescent="0.2">
      <c r="B94" s="24"/>
      <c r="C94" s="128" t="s">
        <v>259</v>
      </c>
      <c r="D94" s="119"/>
      <c r="E94" s="119"/>
      <c r="F94" s="119"/>
      <c r="G94" s="119"/>
      <c r="H94" s="119"/>
      <c r="I94" s="119"/>
      <c r="J94" s="129" t="s">
        <v>260</v>
      </c>
      <c r="K94" s="119"/>
      <c r="L94" s="24"/>
    </row>
    <row r="95" spans="2:47" s="1" customFormat="1" ht="10.35" customHeight="1" x14ac:dyDescent="0.2">
      <c r="B95" s="24"/>
      <c r="L95" s="24"/>
    </row>
    <row r="96" spans="2:47" s="1" customFormat="1" ht="22.9" customHeight="1" x14ac:dyDescent="0.2">
      <c r="B96" s="24"/>
      <c r="C96" s="130" t="s">
        <v>261</v>
      </c>
      <c r="J96" s="114">
        <f>J122</f>
        <v>0</v>
      </c>
      <c r="L96" s="24"/>
      <c r="AU96" s="17" t="s">
        <v>262</v>
      </c>
    </row>
    <row r="97" spans="2:12" s="8" customFormat="1" ht="24.95" customHeight="1" x14ac:dyDescent="0.2">
      <c r="B97" s="131"/>
      <c r="D97" s="132" t="s">
        <v>2842</v>
      </c>
      <c r="E97" s="133"/>
      <c r="F97" s="133"/>
      <c r="G97" s="133"/>
      <c r="H97" s="133"/>
      <c r="I97" s="133"/>
      <c r="J97" s="134">
        <f>J123</f>
        <v>0</v>
      </c>
      <c r="L97" s="131"/>
    </row>
    <row r="98" spans="2:12" s="9" customFormat="1" ht="19.899999999999999" customHeight="1" x14ac:dyDescent="0.2">
      <c r="B98" s="135"/>
      <c r="D98" s="136" t="s">
        <v>2843</v>
      </c>
      <c r="E98" s="137"/>
      <c r="F98" s="137"/>
      <c r="G98" s="137"/>
      <c r="H98" s="137"/>
      <c r="I98" s="137"/>
      <c r="J98" s="138">
        <f>J124</f>
        <v>0</v>
      </c>
      <c r="L98" s="135"/>
    </row>
    <row r="99" spans="2:12" s="9" customFormat="1" ht="14.85" customHeight="1" x14ac:dyDescent="0.2">
      <c r="B99" s="135"/>
      <c r="D99" s="136" t="s">
        <v>2844</v>
      </c>
      <c r="E99" s="137"/>
      <c r="F99" s="137"/>
      <c r="G99" s="137"/>
      <c r="H99" s="137"/>
      <c r="I99" s="137"/>
      <c r="J99" s="138">
        <f>J125</f>
        <v>0</v>
      </c>
      <c r="L99" s="135"/>
    </row>
    <row r="100" spans="2:12" s="9" customFormat="1" ht="14.85" customHeight="1" x14ac:dyDescent="0.2">
      <c r="B100" s="135"/>
      <c r="D100" s="136" t="s">
        <v>2845</v>
      </c>
      <c r="E100" s="137"/>
      <c r="F100" s="137"/>
      <c r="G100" s="137"/>
      <c r="H100" s="137"/>
      <c r="I100" s="137"/>
      <c r="J100" s="138">
        <f>J220</f>
        <v>0</v>
      </c>
      <c r="L100" s="135"/>
    </row>
    <row r="101" spans="2:12" s="9" customFormat="1" ht="14.85" customHeight="1" x14ac:dyDescent="0.2">
      <c r="B101" s="135"/>
      <c r="D101" s="136" t="s">
        <v>2846</v>
      </c>
      <c r="E101" s="137"/>
      <c r="F101" s="137"/>
      <c r="G101" s="137"/>
      <c r="H101" s="137"/>
      <c r="I101" s="137"/>
      <c r="J101" s="138">
        <f>J254</f>
        <v>0</v>
      </c>
      <c r="L101" s="135"/>
    </row>
    <row r="102" spans="2:12" s="9" customFormat="1" ht="14.85" customHeight="1" x14ac:dyDescent="0.2">
      <c r="B102" s="135"/>
      <c r="D102" s="136" t="s">
        <v>2847</v>
      </c>
      <c r="E102" s="137"/>
      <c r="F102" s="137"/>
      <c r="G102" s="137"/>
      <c r="H102" s="137"/>
      <c r="I102" s="137"/>
      <c r="J102" s="138">
        <f>J261</f>
        <v>0</v>
      </c>
      <c r="L102" s="135"/>
    </row>
    <row r="103" spans="2:12" s="1" customFormat="1" ht="21.75" customHeight="1" x14ac:dyDescent="0.2">
      <c r="B103" s="24"/>
      <c r="L103" s="24"/>
    </row>
    <row r="104" spans="2:12" s="1" customFormat="1" ht="6.95" customHeight="1" x14ac:dyDescent="0.2">
      <c r="B104" s="25"/>
      <c r="C104" s="26"/>
      <c r="D104" s="26"/>
      <c r="E104" s="26"/>
      <c r="F104" s="26"/>
      <c r="G104" s="26"/>
      <c r="H104" s="26"/>
      <c r="I104" s="26"/>
      <c r="J104" s="26"/>
      <c r="K104" s="26"/>
      <c r="L104" s="24"/>
    </row>
    <row r="108" spans="2:12" s="1" customFormat="1" ht="6.95" customHeight="1" x14ac:dyDescent="0.2"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24"/>
    </row>
    <row r="109" spans="2:12" s="1" customFormat="1" ht="24.95" customHeight="1" x14ac:dyDescent="0.2">
      <c r="B109" s="24"/>
      <c r="C109" s="21" t="s">
        <v>289</v>
      </c>
      <c r="L109" s="24"/>
    </row>
    <row r="110" spans="2:12" s="1" customFormat="1" ht="6.95" customHeight="1" x14ac:dyDescent="0.2">
      <c r="B110" s="24"/>
      <c r="L110" s="24"/>
    </row>
    <row r="111" spans="2:12" s="1" customFormat="1" ht="12" customHeight="1" x14ac:dyDescent="0.2">
      <c r="B111" s="24"/>
      <c r="C111" s="59" t="s">
        <v>17</v>
      </c>
      <c r="L111" s="24"/>
    </row>
    <row r="112" spans="2:12" s="1" customFormat="1" ht="16.5" customHeight="1" x14ac:dyDescent="0.2">
      <c r="B112" s="24"/>
      <c r="E112" s="241" t="str">
        <f>E7</f>
        <v>Rek. pavilonu nosorožců 3, ZOO Dvůr Králové - 1.etapa</v>
      </c>
      <c r="F112" s="242"/>
      <c r="G112" s="242"/>
      <c r="H112" s="242"/>
      <c r="L112" s="24"/>
    </row>
    <row r="113" spans="2:65" s="1" customFormat="1" ht="12" customHeight="1" x14ac:dyDescent="0.2">
      <c r="B113" s="24"/>
      <c r="C113" s="59" t="s">
        <v>122</v>
      </c>
      <c r="L113" s="24"/>
    </row>
    <row r="114" spans="2:65" s="1" customFormat="1" ht="16.5" customHeight="1" x14ac:dyDescent="0.2">
      <c r="B114" s="24"/>
      <c r="E114" s="224" t="str">
        <f>E9</f>
        <v>13 - UT materiál a montáž - 1.etapa</v>
      </c>
      <c r="F114" s="240"/>
      <c r="G114" s="240"/>
      <c r="H114" s="240"/>
      <c r="L114" s="24"/>
    </row>
    <row r="115" spans="2:65" s="1" customFormat="1" ht="6.95" customHeight="1" x14ac:dyDescent="0.2">
      <c r="B115" s="24"/>
      <c r="L115" s="24"/>
    </row>
    <row r="116" spans="2:65" s="1" customFormat="1" ht="12" customHeight="1" x14ac:dyDescent="0.2">
      <c r="B116" s="24"/>
      <c r="C116" s="59" t="s">
        <v>21</v>
      </c>
      <c r="F116" s="63" t="str">
        <f>F12</f>
        <v xml:space="preserve"> </v>
      </c>
      <c r="I116" s="59" t="s">
        <v>23</v>
      </c>
      <c r="J116" s="57" t="str">
        <f>IF(J12="","",J12)</f>
        <v>19. 3. 2024</v>
      </c>
      <c r="L116" s="24"/>
    </row>
    <row r="117" spans="2:65" s="1" customFormat="1" ht="6.95" customHeight="1" x14ac:dyDescent="0.2">
      <c r="B117" s="24"/>
      <c r="L117" s="24"/>
    </row>
    <row r="118" spans="2:65" s="1" customFormat="1" ht="40.15" customHeight="1" x14ac:dyDescent="0.2">
      <c r="B118" s="24"/>
      <c r="C118" s="59" t="s">
        <v>25</v>
      </c>
      <c r="F118" s="63" t="str">
        <f>E15</f>
        <v>ZOO Dvůr Králové a.s., Štefánikova 1029, D.K.n.L.</v>
      </c>
      <c r="I118" s="59" t="s">
        <v>31</v>
      </c>
      <c r="J118" s="127" t="str">
        <f>E21</f>
        <v>Projektis DK s.r.o., Legionářská 562, D.K.n.L.</v>
      </c>
      <c r="L118" s="24"/>
    </row>
    <row r="119" spans="2:65" s="1" customFormat="1" ht="15.2" customHeight="1" x14ac:dyDescent="0.2">
      <c r="B119" s="24"/>
      <c r="C119" s="59" t="s">
        <v>29</v>
      </c>
      <c r="F119" s="63" t="str">
        <f>IF(E18="","",E18)</f>
        <v>Vyplň údaj</v>
      </c>
      <c r="I119" s="59" t="s">
        <v>34</v>
      </c>
      <c r="J119" s="127" t="str">
        <f>E24</f>
        <v>ing. V. Švehla</v>
      </c>
      <c r="L119" s="24"/>
    </row>
    <row r="120" spans="2:65" s="1" customFormat="1" ht="10.35" customHeight="1" x14ac:dyDescent="0.2">
      <c r="B120" s="24"/>
      <c r="L120" s="24"/>
    </row>
    <row r="121" spans="2:65" s="10" customFormat="1" ht="29.25" customHeight="1" x14ac:dyDescent="0.2">
      <c r="B121" s="32"/>
      <c r="C121" s="33" t="s">
        <v>290</v>
      </c>
      <c r="D121" s="34" t="s">
        <v>62</v>
      </c>
      <c r="E121" s="34" t="s">
        <v>58</v>
      </c>
      <c r="F121" s="34" t="s">
        <v>59</v>
      </c>
      <c r="G121" s="34" t="s">
        <v>291</v>
      </c>
      <c r="H121" s="34" t="s">
        <v>292</v>
      </c>
      <c r="I121" s="34" t="s">
        <v>293</v>
      </c>
      <c r="J121" s="34" t="s">
        <v>260</v>
      </c>
      <c r="K121" s="35" t="s">
        <v>294</v>
      </c>
      <c r="L121" s="32"/>
      <c r="M121" s="86" t="s">
        <v>1</v>
      </c>
      <c r="N121" s="87" t="s">
        <v>41</v>
      </c>
      <c r="O121" s="87" t="s">
        <v>295</v>
      </c>
      <c r="P121" s="87" t="s">
        <v>296</v>
      </c>
      <c r="Q121" s="87" t="s">
        <v>297</v>
      </c>
      <c r="R121" s="87" t="s">
        <v>298</v>
      </c>
      <c r="S121" s="87" t="s">
        <v>299</v>
      </c>
      <c r="T121" s="88" t="s">
        <v>300</v>
      </c>
    </row>
    <row r="122" spans="2:65" s="1" customFormat="1" ht="22.9" customHeight="1" x14ac:dyDescent="0.25">
      <c r="B122" s="24"/>
      <c r="C122" s="91" t="s">
        <v>301</v>
      </c>
      <c r="J122" s="139">
        <f>BK122</f>
        <v>0</v>
      </c>
      <c r="L122" s="24"/>
      <c r="M122" s="89"/>
      <c r="N122" s="81"/>
      <c r="O122" s="81"/>
      <c r="P122" s="140">
        <f>P123</f>
        <v>0</v>
      </c>
      <c r="Q122" s="81"/>
      <c r="R122" s="140">
        <f>R123</f>
        <v>0</v>
      </c>
      <c r="S122" s="81"/>
      <c r="T122" s="141">
        <f>T123</f>
        <v>0</v>
      </c>
      <c r="AT122" s="17" t="s">
        <v>76</v>
      </c>
      <c r="AU122" s="17" t="s">
        <v>262</v>
      </c>
      <c r="BK122" s="36">
        <f>BK123</f>
        <v>0</v>
      </c>
    </row>
    <row r="123" spans="2:65" s="11" customFormat="1" ht="25.9" customHeight="1" x14ac:dyDescent="0.2">
      <c r="B123" s="142"/>
      <c r="D123" s="37" t="s">
        <v>76</v>
      </c>
      <c r="E123" s="143" t="s">
        <v>431</v>
      </c>
      <c r="F123" s="143" t="s">
        <v>2848</v>
      </c>
      <c r="J123" s="144">
        <f>BK123</f>
        <v>0</v>
      </c>
      <c r="L123" s="142"/>
      <c r="M123" s="145"/>
      <c r="P123" s="146">
        <f>P124</f>
        <v>0</v>
      </c>
      <c r="R123" s="146">
        <f>R124</f>
        <v>0</v>
      </c>
      <c r="T123" s="147">
        <f>T124</f>
        <v>0</v>
      </c>
      <c r="AR123" s="37" t="s">
        <v>315</v>
      </c>
      <c r="AT123" s="38" t="s">
        <v>76</v>
      </c>
      <c r="AU123" s="38" t="s">
        <v>77</v>
      </c>
      <c r="AY123" s="37" t="s">
        <v>304</v>
      </c>
      <c r="BK123" s="39">
        <f>BK124</f>
        <v>0</v>
      </c>
    </row>
    <row r="124" spans="2:65" s="11" customFormat="1" ht="22.9" customHeight="1" x14ac:dyDescent="0.2">
      <c r="B124" s="142"/>
      <c r="D124" s="37" t="s">
        <v>76</v>
      </c>
      <c r="E124" s="148" t="s">
        <v>2849</v>
      </c>
      <c r="F124" s="148" t="s">
        <v>2850</v>
      </c>
      <c r="J124" s="149">
        <f>BK124</f>
        <v>0</v>
      </c>
      <c r="L124" s="142"/>
      <c r="M124" s="145"/>
      <c r="P124" s="146">
        <f>P125+P220+P254+P261</f>
        <v>0</v>
      </c>
      <c r="R124" s="146">
        <f>R125+R220+R254+R261</f>
        <v>0</v>
      </c>
      <c r="T124" s="147">
        <f>T125+T220+T254+T261</f>
        <v>0</v>
      </c>
      <c r="AR124" s="37" t="s">
        <v>315</v>
      </c>
      <c r="AT124" s="38" t="s">
        <v>76</v>
      </c>
      <c r="AU124" s="38" t="s">
        <v>8</v>
      </c>
      <c r="AY124" s="37" t="s">
        <v>304</v>
      </c>
      <c r="BK124" s="39">
        <f>BK125+BK220+BK254+BK261</f>
        <v>0</v>
      </c>
    </row>
    <row r="125" spans="2:65" s="11" customFormat="1" ht="20.85" customHeight="1" x14ac:dyDescent="0.2">
      <c r="B125" s="142"/>
      <c r="D125" s="37" t="s">
        <v>76</v>
      </c>
      <c r="E125" s="148" t="s">
        <v>2851</v>
      </c>
      <c r="F125" s="148" t="s">
        <v>2852</v>
      </c>
      <c r="J125" s="149">
        <f>BK125</f>
        <v>0</v>
      </c>
      <c r="L125" s="142"/>
      <c r="M125" s="145"/>
      <c r="P125" s="146">
        <f>SUM(P126:P219)</f>
        <v>0</v>
      </c>
      <c r="R125" s="146">
        <f>SUM(R126:R219)</f>
        <v>0</v>
      </c>
      <c r="T125" s="147">
        <f>SUM(T126:T219)</f>
        <v>0</v>
      </c>
      <c r="AR125" s="37" t="s">
        <v>8</v>
      </c>
      <c r="AT125" s="38" t="s">
        <v>76</v>
      </c>
      <c r="AU125" s="38" t="s">
        <v>86</v>
      </c>
      <c r="AY125" s="37" t="s">
        <v>304</v>
      </c>
      <c r="BK125" s="39">
        <f>SUM(BK126:BK219)</f>
        <v>0</v>
      </c>
    </row>
    <row r="126" spans="2:65" s="1" customFormat="1" ht="66.75" customHeight="1" x14ac:dyDescent="0.2">
      <c r="B126" s="24"/>
      <c r="C126" s="176" t="s">
        <v>8</v>
      </c>
      <c r="D126" s="176" t="s">
        <v>431</v>
      </c>
      <c r="E126" s="177" t="s">
        <v>2853</v>
      </c>
      <c r="F126" s="178" t="s">
        <v>2854</v>
      </c>
      <c r="G126" s="179" t="s">
        <v>2656</v>
      </c>
      <c r="H126" s="180">
        <v>1</v>
      </c>
      <c r="I126" s="46"/>
      <c r="J126" s="181">
        <f t="shared" ref="J126:J157" si="0">ROUND(I126*H126,0)</f>
        <v>0</v>
      </c>
      <c r="K126" s="178" t="s">
        <v>1</v>
      </c>
      <c r="L126" s="182"/>
      <c r="M126" s="183" t="s">
        <v>1</v>
      </c>
      <c r="N126" s="184" t="s">
        <v>42</v>
      </c>
      <c r="P126" s="158">
        <f t="shared" ref="P126:P157" si="1">O126*H126</f>
        <v>0</v>
      </c>
      <c r="Q126" s="158">
        <v>0</v>
      </c>
      <c r="R126" s="158">
        <f t="shared" ref="R126:R157" si="2">Q126*H126</f>
        <v>0</v>
      </c>
      <c r="S126" s="158">
        <v>0</v>
      </c>
      <c r="T126" s="159">
        <f t="shared" ref="T126:T157" si="3">S126*H126</f>
        <v>0</v>
      </c>
      <c r="AR126" s="41" t="s">
        <v>339</v>
      </c>
      <c r="AT126" s="41" t="s">
        <v>431</v>
      </c>
      <c r="AU126" s="41" t="s">
        <v>315</v>
      </c>
      <c r="AY126" s="17" t="s">
        <v>304</v>
      </c>
      <c r="BE126" s="42">
        <f t="shared" ref="BE126:BE157" si="4">IF(N126="základní",J126,0)</f>
        <v>0</v>
      </c>
      <c r="BF126" s="42">
        <f t="shared" ref="BF126:BF157" si="5">IF(N126="snížená",J126,0)</f>
        <v>0</v>
      </c>
      <c r="BG126" s="42">
        <f t="shared" ref="BG126:BG157" si="6">IF(N126="zákl. přenesená",J126,0)</f>
        <v>0</v>
      </c>
      <c r="BH126" s="42">
        <f t="shared" ref="BH126:BH157" si="7">IF(N126="sníž. přenesená",J126,0)</f>
        <v>0</v>
      </c>
      <c r="BI126" s="42">
        <f t="shared" ref="BI126:BI157" si="8">IF(N126="nulová",J126,0)</f>
        <v>0</v>
      </c>
      <c r="BJ126" s="17" t="s">
        <v>8</v>
      </c>
      <c r="BK126" s="42">
        <f t="shared" ref="BK126:BK157" si="9">ROUND(I126*H126,0)</f>
        <v>0</v>
      </c>
      <c r="BL126" s="17" t="s">
        <v>108</v>
      </c>
      <c r="BM126" s="41" t="s">
        <v>86</v>
      </c>
    </row>
    <row r="127" spans="2:65" s="1" customFormat="1" ht="66.75" customHeight="1" x14ac:dyDescent="0.2">
      <c r="B127" s="24"/>
      <c r="C127" s="176" t="s">
        <v>86</v>
      </c>
      <c r="D127" s="176" t="s">
        <v>431</v>
      </c>
      <c r="E127" s="177" t="s">
        <v>2855</v>
      </c>
      <c r="F127" s="178" t="s">
        <v>2856</v>
      </c>
      <c r="G127" s="179" t="s">
        <v>2656</v>
      </c>
      <c r="H127" s="180">
        <v>1</v>
      </c>
      <c r="I127" s="46"/>
      <c r="J127" s="181">
        <f t="shared" si="0"/>
        <v>0</v>
      </c>
      <c r="K127" s="178" t="s">
        <v>1</v>
      </c>
      <c r="L127" s="182"/>
      <c r="M127" s="183" t="s">
        <v>1</v>
      </c>
      <c r="N127" s="184" t="s">
        <v>42</v>
      </c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AR127" s="41" t="s">
        <v>339</v>
      </c>
      <c r="AT127" s="41" t="s">
        <v>431</v>
      </c>
      <c r="AU127" s="41" t="s">
        <v>315</v>
      </c>
      <c r="AY127" s="17" t="s">
        <v>304</v>
      </c>
      <c r="BE127" s="42">
        <f t="shared" si="4"/>
        <v>0</v>
      </c>
      <c r="BF127" s="42">
        <f t="shared" si="5"/>
        <v>0</v>
      </c>
      <c r="BG127" s="42">
        <f t="shared" si="6"/>
        <v>0</v>
      </c>
      <c r="BH127" s="42">
        <f t="shared" si="7"/>
        <v>0</v>
      </c>
      <c r="BI127" s="42">
        <f t="shared" si="8"/>
        <v>0</v>
      </c>
      <c r="BJ127" s="17" t="s">
        <v>8</v>
      </c>
      <c r="BK127" s="42">
        <f t="shared" si="9"/>
        <v>0</v>
      </c>
      <c r="BL127" s="17" t="s">
        <v>108</v>
      </c>
      <c r="BM127" s="41" t="s">
        <v>108</v>
      </c>
    </row>
    <row r="128" spans="2:65" s="1" customFormat="1" ht="66.75" customHeight="1" x14ac:dyDescent="0.2">
      <c r="B128" s="24"/>
      <c r="C128" s="176" t="s">
        <v>315</v>
      </c>
      <c r="D128" s="176" t="s">
        <v>431</v>
      </c>
      <c r="E128" s="177" t="s">
        <v>2857</v>
      </c>
      <c r="F128" s="178" t="s">
        <v>2858</v>
      </c>
      <c r="G128" s="179" t="s">
        <v>2656</v>
      </c>
      <c r="H128" s="180">
        <v>1</v>
      </c>
      <c r="I128" s="46"/>
      <c r="J128" s="181">
        <f t="shared" si="0"/>
        <v>0</v>
      </c>
      <c r="K128" s="178" t="s">
        <v>1</v>
      </c>
      <c r="L128" s="182"/>
      <c r="M128" s="183" t="s">
        <v>1</v>
      </c>
      <c r="N128" s="184" t="s">
        <v>42</v>
      </c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AR128" s="41" t="s">
        <v>339</v>
      </c>
      <c r="AT128" s="41" t="s">
        <v>431</v>
      </c>
      <c r="AU128" s="41" t="s">
        <v>315</v>
      </c>
      <c r="AY128" s="17" t="s">
        <v>304</v>
      </c>
      <c r="BE128" s="42">
        <f t="shared" si="4"/>
        <v>0</v>
      </c>
      <c r="BF128" s="42">
        <f t="shared" si="5"/>
        <v>0</v>
      </c>
      <c r="BG128" s="42">
        <f t="shared" si="6"/>
        <v>0</v>
      </c>
      <c r="BH128" s="42">
        <f t="shared" si="7"/>
        <v>0</v>
      </c>
      <c r="BI128" s="42">
        <f t="shared" si="8"/>
        <v>0</v>
      </c>
      <c r="BJ128" s="17" t="s">
        <v>8</v>
      </c>
      <c r="BK128" s="42">
        <f t="shared" si="9"/>
        <v>0</v>
      </c>
      <c r="BL128" s="17" t="s">
        <v>108</v>
      </c>
      <c r="BM128" s="41" t="s">
        <v>329</v>
      </c>
    </row>
    <row r="129" spans="2:65" s="1" customFormat="1" ht="37.9" customHeight="1" x14ac:dyDescent="0.2">
      <c r="B129" s="24"/>
      <c r="C129" s="176" t="s">
        <v>108</v>
      </c>
      <c r="D129" s="176" t="s">
        <v>431</v>
      </c>
      <c r="E129" s="177" t="s">
        <v>2859</v>
      </c>
      <c r="F129" s="178" t="s">
        <v>4014</v>
      </c>
      <c r="G129" s="179" t="s">
        <v>2656</v>
      </c>
      <c r="H129" s="180">
        <v>1</v>
      </c>
      <c r="I129" s="46"/>
      <c r="J129" s="181">
        <f t="shared" si="0"/>
        <v>0</v>
      </c>
      <c r="K129" s="178" t="s">
        <v>1</v>
      </c>
      <c r="L129" s="182"/>
      <c r="M129" s="183" t="s">
        <v>1</v>
      </c>
      <c r="N129" s="184" t="s">
        <v>42</v>
      </c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AR129" s="41" t="s">
        <v>339</v>
      </c>
      <c r="AT129" s="41" t="s">
        <v>431</v>
      </c>
      <c r="AU129" s="41" t="s">
        <v>315</v>
      </c>
      <c r="AY129" s="17" t="s">
        <v>304</v>
      </c>
      <c r="BE129" s="42">
        <f t="shared" si="4"/>
        <v>0</v>
      </c>
      <c r="BF129" s="42">
        <f t="shared" si="5"/>
        <v>0</v>
      </c>
      <c r="BG129" s="42">
        <f t="shared" si="6"/>
        <v>0</v>
      </c>
      <c r="BH129" s="42">
        <f t="shared" si="7"/>
        <v>0</v>
      </c>
      <c r="BI129" s="42">
        <f t="shared" si="8"/>
        <v>0</v>
      </c>
      <c r="BJ129" s="17" t="s">
        <v>8</v>
      </c>
      <c r="BK129" s="42">
        <f t="shared" si="9"/>
        <v>0</v>
      </c>
      <c r="BL129" s="17" t="s">
        <v>108</v>
      </c>
      <c r="BM129" s="41" t="s">
        <v>339</v>
      </c>
    </row>
    <row r="130" spans="2:65" s="1" customFormat="1" ht="21.75" customHeight="1" x14ac:dyDescent="0.2">
      <c r="B130" s="24"/>
      <c r="C130" s="176" t="s">
        <v>322</v>
      </c>
      <c r="D130" s="176" t="s">
        <v>431</v>
      </c>
      <c r="E130" s="177" t="s">
        <v>2860</v>
      </c>
      <c r="F130" s="178" t="s">
        <v>2861</v>
      </c>
      <c r="G130" s="179" t="s">
        <v>2656</v>
      </c>
      <c r="H130" s="180">
        <v>2</v>
      </c>
      <c r="I130" s="46"/>
      <c r="J130" s="181">
        <f t="shared" si="0"/>
        <v>0</v>
      </c>
      <c r="K130" s="178" t="s">
        <v>1</v>
      </c>
      <c r="L130" s="182"/>
      <c r="M130" s="183" t="s">
        <v>1</v>
      </c>
      <c r="N130" s="184" t="s">
        <v>42</v>
      </c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AR130" s="41" t="s">
        <v>339</v>
      </c>
      <c r="AT130" s="41" t="s">
        <v>431</v>
      </c>
      <c r="AU130" s="41" t="s">
        <v>315</v>
      </c>
      <c r="AY130" s="17" t="s">
        <v>304</v>
      </c>
      <c r="BE130" s="42">
        <f t="shared" si="4"/>
        <v>0</v>
      </c>
      <c r="BF130" s="42">
        <f t="shared" si="5"/>
        <v>0</v>
      </c>
      <c r="BG130" s="42">
        <f t="shared" si="6"/>
        <v>0</v>
      </c>
      <c r="BH130" s="42">
        <f t="shared" si="7"/>
        <v>0</v>
      </c>
      <c r="BI130" s="42">
        <f t="shared" si="8"/>
        <v>0</v>
      </c>
      <c r="BJ130" s="17" t="s">
        <v>8</v>
      </c>
      <c r="BK130" s="42">
        <f t="shared" si="9"/>
        <v>0</v>
      </c>
      <c r="BL130" s="17" t="s">
        <v>108</v>
      </c>
      <c r="BM130" s="41" t="s">
        <v>349</v>
      </c>
    </row>
    <row r="131" spans="2:65" s="1" customFormat="1" ht="16.5" customHeight="1" x14ac:dyDescent="0.2">
      <c r="B131" s="24"/>
      <c r="C131" s="176" t="s">
        <v>329</v>
      </c>
      <c r="D131" s="176" t="s">
        <v>431</v>
      </c>
      <c r="E131" s="177" t="s">
        <v>2862</v>
      </c>
      <c r="F131" s="178" t="s">
        <v>2863</v>
      </c>
      <c r="G131" s="179" t="s">
        <v>2656</v>
      </c>
      <c r="H131" s="180">
        <v>1</v>
      </c>
      <c r="I131" s="46"/>
      <c r="J131" s="181">
        <f t="shared" si="0"/>
        <v>0</v>
      </c>
      <c r="K131" s="178" t="s">
        <v>1</v>
      </c>
      <c r="L131" s="182"/>
      <c r="M131" s="183" t="s">
        <v>1</v>
      </c>
      <c r="N131" s="184" t="s">
        <v>42</v>
      </c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AR131" s="41" t="s">
        <v>339</v>
      </c>
      <c r="AT131" s="41" t="s">
        <v>431</v>
      </c>
      <c r="AU131" s="41" t="s">
        <v>315</v>
      </c>
      <c r="AY131" s="17" t="s">
        <v>304</v>
      </c>
      <c r="BE131" s="42">
        <f t="shared" si="4"/>
        <v>0</v>
      </c>
      <c r="BF131" s="42">
        <f t="shared" si="5"/>
        <v>0</v>
      </c>
      <c r="BG131" s="42">
        <f t="shared" si="6"/>
        <v>0</v>
      </c>
      <c r="BH131" s="42">
        <f t="shared" si="7"/>
        <v>0</v>
      </c>
      <c r="BI131" s="42">
        <f t="shared" si="8"/>
        <v>0</v>
      </c>
      <c r="BJ131" s="17" t="s">
        <v>8</v>
      </c>
      <c r="BK131" s="42">
        <f t="shared" si="9"/>
        <v>0</v>
      </c>
      <c r="BL131" s="17" t="s">
        <v>108</v>
      </c>
      <c r="BM131" s="41" t="s">
        <v>9</v>
      </c>
    </row>
    <row r="132" spans="2:65" s="1" customFormat="1" ht="37.9" customHeight="1" x14ac:dyDescent="0.2">
      <c r="B132" s="24"/>
      <c r="C132" s="176" t="s">
        <v>185</v>
      </c>
      <c r="D132" s="176" t="s">
        <v>431</v>
      </c>
      <c r="E132" s="177" t="s">
        <v>2864</v>
      </c>
      <c r="F132" s="178" t="s">
        <v>2865</v>
      </c>
      <c r="G132" s="179" t="s">
        <v>2656</v>
      </c>
      <c r="H132" s="180">
        <v>1</v>
      </c>
      <c r="I132" s="46"/>
      <c r="J132" s="181">
        <f t="shared" si="0"/>
        <v>0</v>
      </c>
      <c r="K132" s="178" t="s">
        <v>1</v>
      </c>
      <c r="L132" s="182"/>
      <c r="M132" s="183" t="s">
        <v>1</v>
      </c>
      <c r="N132" s="184" t="s">
        <v>42</v>
      </c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AR132" s="41" t="s">
        <v>339</v>
      </c>
      <c r="AT132" s="41" t="s">
        <v>431</v>
      </c>
      <c r="AU132" s="41" t="s">
        <v>315</v>
      </c>
      <c r="AY132" s="17" t="s">
        <v>304</v>
      </c>
      <c r="BE132" s="42">
        <f t="shared" si="4"/>
        <v>0</v>
      </c>
      <c r="BF132" s="42">
        <f t="shared" si="5"/>
        <v>0</v>
      </c>
      <c r="BG132" s="42">
        <f t="shared" si="6"/>
        <v>0</v>
      </c>
      <c r="BH132" s="42">
        <f t="shared" si="7"/>
        <v>0</v>
      </c>
      <c r="BI132" s="42">
        <f t="shared" si="8"/>
        <v>0</v>
      </c>
      <c r="BJ132" s="17" t="s">
        <v>8</v>
      </c>
      <c r="BK132" s="42">
        <f t="shared" si="9"/>
        <v>0</v>
      </c>
      <c r="BL132" s="17" t="s">
        <v>108</v>
      </c>
      <c r="BM132" s="41" t="s">
        <v>92</v>
      </c>
    </row>
    <row r="133" spans="2:65" s="1" customFormat="1" ht="24.2" customHeight="1" x14ac:dyDescent="0.2">
      <c r="B133" s="24"/>
      <c r="C133" s="176" t="s">
        <v>339</v>
      </c>
      <c r="D133" s="176" t="s">
        <v>431</v>
      </c>
      <c r="E133" s="177" t="s">
        <v>2866</v>
      </c>
      <c r="F133" s="178" t="s">
        <v>2867</v>
      </c>
      <c r="G133" s="179" t="s">
        <v>2656</v>
      </c>
      <c r="H133" s="180">
        <v>2</v>
      </c>
      <c r="I133" s="46"/>
      <c r="J133" s="181">
        <f t="shared" si="0"/>
        <v>0</v>
      </c>
      <c r="K133" s="178" t="s">
        <v>1</v>
      </c>
      <c r="L133" s="182"/>
      <c r="M133" s="183" t="s">
        <v>1</v>
      </c>
      <c r="N133" s="184" t="s">
        <v>42</v>
      </c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AR133" s="41" t="s">
        <v>339</v>
      </c>
      <c r="AT133" s="41" t="s">
        <v>431</v>
      </c>
      <c r="AU133" s="41" t="s">
        <v>315</v>
      </c>
      <c r="AY133" s="17" t="s">
        <v>304</v>
      </c>
      <c r="BE133" s="42">
        <f t="shared" si="4"/>
        <v>0</v>
      </c>
      <c r="BF133" s="42">
        <f t="shared" si="5"/>
        <v>0</v>
      </c>
      <c r="BG133" s="42">
        <f t="shared" si="6"/>
        <v>0</v>
      </c>
      <c r="BH133" s="42">
        <f t="shared" si="7"/>
        <v>0</v>
      </c>
      <c r="BI133" s="42">
        <f t="shared" si="8"/>
        <v>0</v>
      </c>
      <c r="BJ133" s="17" t="s">
        <v>8</v>
      </c>
      <c r="BK133" s="42">
        <f t="shared" si="9"/>
        <v>0</v>
      </c>
      <c r="BL133" s="17" t="s">
        <v>108</v>
      </c>
      <c r="BM133" s="41" t="s">
        <v>394</v>
      </c>
    </row>
    <row r="134" spans="2:65" s="1" customFormat="1" ht="24.2" customHeight="1" x14ac:dyDescent="0.2">
      <c r="B134" s="24"/>
      <c r="C134" s="176" t="s">
        <v>100</v>
      </c>
      <c r="D134" s="176" t="s">
        <v>431</v>
      </c>
      <c r="E134" s="177" t="s">
        <v>2868</v>
      </c>
      <c r="F134" s="178" t="s">
        <v>2869</v>
      </c>
      <c r="G134" s="179" t="s">
        <v>2656</v>
      </c>
      <c r="H134" s="180">
        <v>1</v>
      </c>
      <c r="I134" s="46"/>
      <c r="J134" s="181">
        <f t="shared" si="0"/>
        <v>0</v>
      </c>
      <c r="K134" s="178" t="s">
        <v>1</v>
      </c>
      <c r="L134" s="182"/>
      <c r="M134" s="183" t="s">
        <v>1</v>
      </c>
      <c r="N134" s="184" t="s">
        <v>42</v>
      </c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AR134" s="41" t="s">
        <v>339</v>
      </c>
      <c r="AT134" s="41" t="s">
        <v>431</v>
      </c>
      <c r="AU134" s="41" t="s">
        <v>315</v>
      </c>
      <c r="AY134" s="17" t="s">
        <v>304</v>
      </c>
      <c r="BE134" s="42">
        <f t="shared" si="4"/>
        <v>0</v>
      </c>
      <c r="BF134" s="42">
        <f t="shared" si="5"/>
        <v>0</v>
      </c>
      <c r="BG134" s="42">
        <f t="shared" si="6"/>
        <v>0</v>
      </c>
      <c r="BH134" s="42">
        <f t="shared" si="7"/>
        <v>0</v>
      </c>
      <c r="BI134" s="42">
        <f t="shared" si="8"/>
        <v>0</v>
      </c>
      <c r="BJ134" s="17" t="s">
        <v>8</v>
      </c>
      <c r="BK134" s="42">
        <f t="shared" si="9"/>
        <v>0</v>
      </c>
      <c r="BL134" s="17" t="s">
        <v>108</v>
      </c>
      <c r="BM134" s="41" t="s">
        <v>402</v>
      </c>
    </row>
    <row r="135" spans="2:65" s="1" customFormat="1" ht="24.2" customHeight="1" x14ac:dyDescent="0.2">
      <c r="B135" s="24"/>
      <c r="C135" s="176" t="s">
        <v>349</v>
      </c>
      <c r="D135" s="176" t="s">
        <v>431</v>
      </c>
      <c r="E135" s="177" t="s">
        <v>2870</v>
      </c>
      <c r="F135" s="178" t="s">
        <v>2871</v>
      </c>
      <c r="G135" s="179" t="s">
        <v>2656</v>
      </c>
      <c r="H135" s="180">
        <v>1</v>
      </c>
      <c r="I135" s="46"/>
      <c r="J135" s="181">
        <f t="shared" si="0"/>
        <v>0</v>
      </c>
      <c r="K135" s="178" t="s">
        <v>1</v>
      </c>
      <c r="L135" s="182"/>
      <c r="M135" s="183" t="s">
        <v>1</v>
      </c>
      <c r="N135" s="184" t="s">
        <v>42</v>
      </c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AR135" s="41" t="s">
        <v>339</v>
      </c>
      <c r="AT135" s="41" t="s">
        <v>431</v>
      </c>
      <c r="AU135" s="41" t="s">
        <v>315</v>
      </c>
      <c r="AY135" s="17" t="s">
        <v>304</v>
      </c>
      <c r="BE135" s="42">
        <f t="shared" si="4"/>
        <v>0</v>
      </c>
      <c r="BF135" s="42">
        <f t="shared" si="5"/>
        <v>0</v>
      </c>
      <c r="BG135" s="42">
        <f t="shared" si="6"/>
        <v>0</v>
      </c>
      <c r="BH135" s="42">
        <f t="shared" si="7"/>
        <v>0</v>
      </c>
      <c r="BI135" s="42">
        <f t="shared" si="8"/>
        <v>0</v>
      </c>
      <c r="BJ135" s="17" t="s">
        <v>8</v>
      </c>
      <c r="BK135" s="42">
        <f t="shared" si="9"/>
        <v>0</v>
      </c>
      <c r="BL135" s="17" t="s">
        <v>108</v>
      </c>
      <c r="BM135" s="41" t="s">
        <v>236</v>
      </c>
    </row>
    <row r="136" spans="2:65" s="1" customFormat="1" ht="24.2" customHeight="1" x14ac:dyDescent="0.2">
      <c r="B136" s="24"/>
      <c r="C136" s="176" t="s">
        <v>82</v>
      </c>
      <c r="D136" s="176" t="s">
        <v>431</v>
      </c>
      <c r="E136" s="177" t="s">
        <v>2872</v>
      </c>
      <c r="F136" s="178" t="s">
        <v>2873</v>
      </c>
      <c r="G136" s="179" t="s">
        <v>2656</v>
      </c>
      <c r="H136" s="180">
        <v>2</v>
      </c>
      <c r="I136" s="46"/>
      <c r="J136" s="181">
        <f t="shared" si="0"/>
        <v>0</v>
      </c>
      <c r="K136" s="178" t="s">
        <v>1</v>
      </c>
      <c r="L136" s="182"/>
      <c r="M136" s="183" t="s">
        <v>1</v>
      </c>
      <c r="N136" s="184" t="s">
        <v>42</v>
      </c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AR136" s="41" t="s">
        <v>339</v>
      </c>
      <c r="AT136" s="41" t="s">
        <v>431</v>
      </c>
      <c r="AU136" s="41" t="s">
        <v>315</v>
      </c>
      <c r="AY136" s="17" t="s">
        <v>304</v>
      </c>
      <c r="BE136" s="42">
        <f t="shared" si="4"/>
        <v>0</v>
      </c>
      <c r="BF136" s="42">
        <f t="shared" si="5"/>
        <v>0</v>
      </c>
      <c r="BG136" s="42">
        <f t="shared" si="6"/>
        <v>0</v>
      </c>
      <c r="BH136" s="42">
        <f t="shared" si="7"/>
        <v>0</v>
      </c>
      <c r="BI136" s="42">
        <f t="shared" si="8"/>
        <v>0</v>
      </c>
      <c r="BJ136" s="17" t="s">
        <v>8</v>
      </c>
      <c r="BK136" s="42">
        <f t="shared" si="9"/>
        <v>0</v>
      </c>
      <c r="BL136" s="17" t="s">
        <v>108</v>
      </c>
      <c r="BM136" s="41" t="s">
        <v>425</v>
      </c>
    </row>
    <row r="137" spans="2:65" s="1" customFormat="1" ht="21.75" customHeight="1" x14ac:dyDescent="0.2">
      <c r="B137" s="24"/>
      <c r="C137" s="176" t="s">
        <v>9</v>
      </c>
      <c r="D137" s="176" t="s">
        <v>431</v>
      </c>
      <c r="E137" s="177" t="s">
        <v>2874</v>
      </c>
      <c r="F137" s="178" t="s">
        <v>2875</v>
      </c>
      <c r="G137" s="179" t="s">
        <v>2656</v>
      </c>
      <c r="H137" s="180">
        <v>1</v>
      </c>
      <c r="I137" s="46"/>
      <c r="J137" s="181">
        <f t="shared" si="0"/>
        <v>0</v>
      </c>
      <c r="K137" s="178" t="s">
        <v>1</v>
      </c>
      <c r="L137" s="182"/>
      <c r="M137" s="183" t="s">
        <v>1</v>
      </c>
      <c r="N137" s="184" t="s">
        <v>42</v>
      </c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AR137" s="41" t="s">
        <v>339</v>
      </c>
      <c r="AT137" s="41" t="s">
        <v>431</v>
      </c>
      <c r="AU137" s="41" t="s">
        <v>315</v>
      </c>
      <c r="AY137" s="17" t="s">
        <v>304</v>
      </c>
      <c r="BE137" s="42">
        <f t="shared" si="4"/>
        <v>0</v>
      </c>
      <c r="BF137" s="42">
        <f t="shared" si="5"/>
        <v>0</v>
      </c>
      <c r="BG137" s="42">
        <f t="shared" si="6"/>
        <v>0</v>
      </c>
      <c r="BH137" s="42">
        <f t="shared" si="7"/>
        <v>0</v>
      </c>
      <c r="BI137" s="42">
        <f t="shared" si="8"/>
        <v>0</v>
      </c>
      <c r="BJ137" s="17" t="s">
        <v>8</v>
      </c>
      <c r="BK137" s="42">
        <f t="shared" si="9"/>
        <v>0</v>
      </c>
      <c r="BL137" s="17" t="s">
        <v>108</v>
      </c>
      <c r="BM137" s="41" t="s">
        <v>436</v>
      </c>
    </row>
    <row r="138" spans="2:65" s="1" customFormat="1" ht="16.5" customHeight="1" x14ac:dyDescent="0.2">
      <c r="B138" s="24"/>
      <c r="C138" s="176" t="s">
        <v>89</v>
      </c>
      <c r="D138" s="176" t="s">
        <v>431</v>
      </c>
      <c r="E138" s="177" t="s">
        <v>2876</v>
      </c>
      <c r="F138" s="178" t="s">
        <v>2877</v>
      </c>
      <c r="G138" s="179" t="s">
        <v>2656</v>
      </c>
      <c r="H138" s="180">
        <v>1</v>
      </c>
      <c r="I138" s="46"/>
      <c r="J138" s="181">
        <f t="shared" si="0"/>
        <v>0</v>
      </c>
      <c r="K138" s="178" t="s">
        <v>1</v>
      </c>
      <c r="L138" s="182"/>
      <c r="M138" s="183" t="s">
        <v>1</v>
      </c>
      <c r="N138" s="184" t="s">
        <v>42</v>
      </c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AR138" s="41" t="s">
        <v>339</v>
      </c>
      <c r="AT138" s="41" t="s">
        <v>431</v>
      </c>
      <c r="AU138" s="41" t="s">
        <v>315</v>
      </c>
      <c r="AY138" s="17" t="s">
        <v>304</v>
      </c>
      <c r="BE138" s="42">
        <f t="shared" si="4"/>
        <v>0</v>
      </c>
      <c r="BF138" s="42">
        <f t="shared" si="5"/>
        <v>0</v>
      </c>
      <c r="BG138" s="42">
        <f t="shared" si="6"/>
        <v>0</v>
      </c>
      <c r="BH138" s="42">
        <f t="shared" si="7"/>
        <v>0</v>
      </c>
      <c r="BI138" s="42">
        <f t="shared" si="8"/>
        <v>0</v>
      </c>
      <c r="BJ138" s="17" t="s">
        <v>8</v>
      </c>
      <c r="BK138" s="42">
        <f t="shared" si="9"/>
        <v>0</v>
      </c>
      <c r="BL138" s="17" t="s">
        <v>108</v>
      </c>
      <c r="BM138" s="41" t="s">
        <v>446</v>
      </c>
    </row>
    <row r="139" spans="2:65" s="1" customFormat="1" ht="33" customHeight="1" x14ac:dyDescent="0.2">
      <c r="B139" s="24"/>
      <c r="C139" s="176" t="s">
        <v>92</v>
      </c>
      <c r="D139" s="176" t="s">
        <v>431</v>
      </c>
      <c r="E139" s="177" t="s">
        <v>2878</v>
      </c>
      <c r="F139" s="178" t="s">
        <v>4015</v>
      </c>
      <c r="G139" s="179" t="s">
        <v>2656</v>
      </c>
      <c r="H139" s="180">
        <v>2</v>
      </c>
      <c r="I139" s="46"/>
      <c r="J139" s="181">
        <f t="shared" si="0"/>
        <v>0</v>
      </c>
      <c r="K139" s="178" t="s">
        <v>1</v>
      </c>
      <c r="L139" s="182"/>
      <c r="M139" s="183" t="s">
        <v>1</v>
      </c>
      <c r="N139" s="184" t="s">
        <v>42</v>
      </c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AR139" s="41" t="s">
        <v>339</v>
      </c>
      <c r="AT139" s="41" t="s">
        <v>431</v>
      </c>
      <c r="AU139" s="41" t="s">
        <v>315</v>
      </c>
      <c r="AY139" s="17" t="s">
        <v>304</v>
      </c>
      <c r="BE139" s="42">
        <f t="shared" si="4"/>
        <v>0</v>
      </c>
      <c r="BF139" s="42">
        <f t="shared" si="5"/>
        <v>0</v>
      </c>
      <c r="BG139" s="42">
        <f t="shared" si="6"/>
        <v>0</v>
      </c>
      <c r="BH139" s="42">
        <f t="shared" si="7"/>
        <v>0</v>
      </c>
      <c r="BI139" s="42">
        <f t="shared" si="8"/>
        <v>0</v>
      </c>
      <c r="BJ139" s="17" t="s">
        <v>8</v>
      </c>
      <c r="BK139" s="42">
        <f t="shared" si="9"/>
        <v>0</v>
      </c>
      <c r="BL139" s="17" t="s">
        <v>108</v>
      </c>
      <c r="BM139" s="41" t="s">
        <v>455</v>
      </c>
    </row>
    <row r="140" spans="2:65" s="1" customFormat="1" ht="50.1" customHeight="1" x14ac:dyDescent="0.2">
      <c r="B140" s="24"/>
      <c r="C140" s="176" t="s">
        <v>95</v>
      </c>
      <c r="D140" s="176" t="s">
        <v>431</v>
      </c>
      <c r="E140" s="177" t="s">
        <v>2879</v>
      </c>
      <c r="F140" s="178" t="s">
        <v>4020</v>
      </c>
      <c r="G140" s="179" t="s">
        <v>2656</v>
      </c>
      <c r="H140" s="180">
        <v>2</v>
      </c>
      <c r="I140" s="46"/>
      <c r="J140" s="181">
        <f t="shared" si="0"/>
        <v>0</v>
      </c>
      <c r="K140" s="178" t="s">
        <v>1</v>
      </c>
      <c r="L140" s="182"/>
      <c r="M140" s="183" t="s">
        <v>1</v>
      </c>
      <c r="N140" s="184" t="s">
        <v>42</v>
      </c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AR140" s="41" t="s">
        <v>339</v>
      </c>
      <c r="AT140" s="41" t="s">
        <v>431</v>
      </c>
      <c r="AU140" s="41" t="s">
        <v>315</v>
      </c>
      <c r="AY140" s="17" t="s">
        <v>304</v>
      </c>
      <c r="BE140" s="42">
        <f t="shared" si="4"/>
        <v>0</v>
      </c>
      <c r="BF140" s="42">
        <f t="shared" si="5"/>
        <v>0</v>
      </c>
      <c r="BG140" s="42">
        <f t="shared" si="6"/>
        <v>0</v>
      </c>
      <c r="BH140" s="42">
        <f t="shared" si="7"/>
        <v>0</v>
      </c>
      <c r="BI140" s="42">
        <f t="shared" si="8"/>
        <v>0</v>
      </c>
      <c r="BJ140" s="17" t="s">
        <v>8</v>
      </c>
      <c r="BK140" s="42">
        <f t="shared" si="9"/>
        <v>0</v>
      </c>
      <c r="BL140" s="17" t="s">
        <v>108</v>
      </c>
      <c r="BM140" s="41" t="s">
        <v>463</v>
      </c>
    </row>
    <row r="141" spans="2:65" s="1" customFormat="1" ht="50.1" customHeight="1" x14ac:dyDescent="0.2">
      <c r="B141" s="24"/>
      <c r="C141" s="176" t="s">
        <v>394</v>
      </c>
      <c r="D141" s="176" t="s">
        <v>431</v>
      </c>
      <c r="E141" s="177" t="s">
        <v>2880</v>
      </c>
      <c r="F141" s="178" t="s">
        <v>4021</v>
      </c>
      <c r="G141" s="179" t="s">
        <v>2656</v>
      </c>
      <c r="H141" s="180">
        <v>6</v>
      </c>
      <c r="I141" s="46"/>
      <c r="J141" s="181">
        <f t="shared" si="0"/>
        <v>0</v>
      </c>
      <c r="K141" s="178" t="s">
        <v>1</v>
      </c>
      <c r="L141" s="182"/>
      <c r="M141" s="183" t="s">
        <v>1</v>
      </c>
      <c r="N141" s="184" t="s">
        <v>42</v>
      </c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AR141" s="41" t="s">
        <v>339</v>
      </c>
      <c r="AT141" s="41" t="s">
        <v>431</v>
      </c>
      <c r="AU141" s="41" t="s">
        <v>315</v>
      </c>
      <c r="AY141" s="17" t="s">
        <v>304</v>
      </c>
      <c r="BE141" s="42">
        <f t="shared" si="4"/>
        <v>0</v>
      </c>
      <c r="BF141" s="42">
        <f t="shared" si="5"/>
        <v>0</v>
      </c>
      <c r="BG141" s="42">
        <f t="shared" si="6"/>
        <v>0</v>
      </c>
      <c r="BH141" s="42">
        <f t="shared" si="7"/>
        <v>0</v>
      </c>
      <c r="BI141" s="42">
        <f t="shared" si="8"/>
        <v>0</v>
      </c>
      <c r="BJ141" s="17" t="s">
        <v>8</v>
      </c>
      <c r="BK141" s="42">
        <f t="shared" si="9"/>
        <v>0</v>
      </c>
      <c r="BL141" s="17" t="s">
        <v>108</v>
      </c>
      <c r="BM141" s="41" t="s">
        <v>476</v>
      </c>
    </row>
    <row r="142" spans="2:65" s="1" customFormat="1" ht="50.1" customHeight="1" x14ac:dyDescent="0.2">
      <c r="B142" s="24"/>
      <c r="C142" s="176" t="s">
        <v>398</v>
      </c>
      <c r="D142" s="176" t="s">
        <v>431</v>
      </c>
      <c r="E142" s="177" t="s">
        <v>2881</v>
      </c>
      <c r="F142" s="178" t="s">
        <v>4022</v>
      </c>
      <c r="G142" s="179" t="s">
        <v>2656</v>
      </c>
      <c r="H142" s="180">
        <v>4</v>
      </c>
      <c r="I142" s="46"/>
      <c r="J142" s="181">
        <f t="shared" si="0"/>
        <v>0</v>
      </c>
      <c r="K142" s="178" t="s">
        <v>1</v>
      </c>
      <c r="L142" s="182"/>
      <c r="M142" s="183" t="s">
        <v>1</v>
      </c>
      <c r="N142" s="184" t="s">
        <v>42</v>
      </c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AR142" s="41" t="s">
        <v>339</v>
      </c>
      <c r="AT142" s="41" t="s">
        <v>431</v>
      </c>
      <c r="AU142" s="41" t="s">
        <v>315</v>
      </c>
      <c r="AY142" s="17" t="s">
        <v>304</v>
      </c>
      <c r="BE142" s="42">
        <f t="shared" si="4"/>
        <v>0</v>
      </c>
      <c r="BF142" s="42">
        <f t="shared" si="5"/>
        <v>0</v>
      </c>
      <c r="BG142" s="42">
        <f t="shared" si="6"/>
        <v>0</v>
      </c>
      <c r="BH142" s="42">
        <f t="shared" si="7"/>
        <v>0</v>
      </c>
      <c r="BI142" s="42">
        <f t="shared" si="8"/>
        <v>0</v>
      </c>
      <c r="BJ142" s="17" t="s">
        <v>8</v>
      </c>
      <c r="BK142" s="42">
        <f t="shared" si="9"/>
        <v>0</v>
      </c>
      <c r="BL142" s="17" t="s">
        <v>108</v>
      </c>
      <c r="BM142" s="41" t="s">
        <v>493</v>
      </c>
    </row>
    <row r="143" spans="2:65" s="1" customFormat="1" ht="50.1" customHeight="1" x14ac:dyDescent="0.2">
      <c r="B143" s="24"/>
      <c r="C143" s="176" t="s">
        <v>402</v>
      </c>
      <c r="D143" s="176" t="s">
        <v>431</v>
      </c>
      <c r="E143" s="177" t="s">
        <v>2882</v>
      </c>
      <c r="F143" s="178" t="s">
        <v>4023</v>
      </c>
      <c r="G143" s="179" t="s">
        <v>2656</v>
      </c>
      <c r="H143" s="180">
        <v>2</v>
      </c>
      <c r="I143" s="46"/>
      <c r="J143" s="181">
        <f t="shared" si="0"/>
        <v>0</v>
      </c>
      <c r="K143" s="178" t="s">
        <v>1</v>
      </c>
      <c r="L143" s="182"/>
      <c r="M143" s="183" t="s">
        <v>1</v>
      </c>
      <c r="N143" s="184" t="s">
        <v>42</v>
      </c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AR143" s="41" t="s">
        <v>339</v>
      </c>
      <c r="AT143" s="41" t="s">
        <v>431</v>
      </c>
      <c r="AU143" s="41" t="s">
        <v>315</v>
      </c>
      <c r="AY143" s="17" t="s">
        <v>304</v>
      </c>
      <c r="BE143" s="42">
        <f t="shared" si="4"/>
        <v>0</v>
      </c>
      <c r="BF143" s="42">
        <f t="shared" si="5"/>
        <v>0</v>
      </c>
      <c r="BG143" s="42">
        <f t="shared" si="6"/>
        <v>0</v>
      </c>
      <c r="BH143" s="42">
        <f t="shared" si="7"/>
        <v>0</v>
      </c>
      <c r="BI143" s="42">
        <f t="shared" si="8"/>
        <v>0</v>
      </c>
      <c r="BJ143" s="17" t="s">
        <v>8</v>
      </c>
      <c r="BK143" s="42">
        <f t="shared" si="9"/>
        <v>0</v>
      </c>
      <c r="BL143" s="17" t="s">
        <v>108</v>
      </c>
      <c r="BM143" s="41" t="s">
        <v>526</v>
      </c>
    </row>
    <row r="144" spans="2:65" s="1" customFormat="1" ht="16.5" customHeight="1" x14ac:dyDescent="0.2">
      <c r="B144" s="24"/>
      <c r="C144" s="176" t="s">
        <v>406</v>
      </c>
      <c r="D144" s="176" t="s">
        <v>431</v>
      </c>
      <c r="E144" s="177" t="s">
        <v>2883</v>
      </c>
      <c r="F144" s="178" t="s">
        <v>2884</v>
      </c>
      <c r="G144" s="179" t="s">
        <v>2656</v>
      </c>
      <c r="H144" s="180">
        <v>2</v>
      </c>
      <c r="I144" s="46"/>
      <c r="J144" s="181">
        <f t="shared" si="0"/>
        <v>0</v>
      </c>
      <c r="K144" s="178" t="s">
        <v>1</v>
      </c>
      <c r="L144" s="182"/>
      <c r="M144" s="183" t="s">
        <v>1</v>
      </c>
      <c r="N144" s="184" t="s">
        <v>42</v>
      </c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AR144" s="41" t="s">
        <v>339</v>
      </c>
      <c r="AT144" s="41" t="s">
        <v>431</v>
      </c>
      <c r="AU144" s="41" t="s">
        <v>315</v>
      </c>
      <c r="AY144" s="17" t="s">
        <v>304</v>
      </c>
      <c r="BE144" s="42">
        <f t="shared" si="4"/>
        <v>0</v>
      </c>
      <c r="BF144" s="42">
        <f t="shared" si="5"/>
        <v>0</v>
      </c>
      <c r="BG144" s="42">
        <f t="shared" si="6"/>
        <v>0</v>
      </c>
      <c r="BH144" s="42">
        <f t="shared" si="7"/>
        <v>0</v>
      </c>
      <c r="BI144" s="42">
        <f t="shared" si="8"/>
        <v>0</v>
      </c>
      <c r="BJ144" s="17" t="s">
        <v>8</v>
      </c>
      <c r="BK144" s="42">
        <f t="shared" si="9"/>
        <v>0</v>
      </c>
      <c r="BL144" s="17" t="s">
        <v>108</v>
      </c>
      <c r="BM144" s="41" t="s">
        <v>536</v>
      </c>
    </row>
    <row r="145" spans="2:65" s="1" customFormat="1" ht="16.5" customHeight="1" x14ac:dyDescent="0.2">
      <c r="B145" s="24"/>
      <c r="C145" s="176" t="s">
        <v>236</v>
      </c>
      <c r="D145" s="176" t="s">
        <v>431</v>
      </c>
      <c r="E145" s="177" t="s">
        <v>2885</v>
      </c>
      <c r="F145" s="178" t="s">
        <v>2886</v>
      </c>
      <c r="G145" s="179" t="s">
        <v>2656</v>
      </c>
      <c r="H145" s="180">
        <v>2</v>
      </c>
      <c r="I145" s="46"/>
      <c r="J145" s="181">
        <f t="shared" si="0"/>
        <v>0</v>
      </c>
      <c r="K145" s="178" t="s">
        <v>1</v>
      </c>
      <c r="L145" s="182"/>
      <c r="M145" s="183" t="s">
        <v>1</v>
      </c>
      <c r="N145" s="184" t="s">
        <v>42</v>
      </c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AR145" s="41" t="s">
        <v>339</v>
      </c>
      <c r="AT145" s="41" t="s">
        <v>431</v>
      </c>
      <c r="AU145" s="41" t="s">
        <v>315</v>
      </c>
      <c r="AY145" s="17" t="s">
        <v>304</v>
      </c>
      <c r="BE145" s="42">
        <f t="shared" si="4"/>
        <v>0</v>
      </c>
      <c r="BF145" s="42">
        <f t="shared" si="5"/>
        <v>0</v>
      </c>
      <c r="BG145" s="42">
        <f t="shared" si="6"/>
        <v>0</v>
      </c>
      <c r="BH145" s="42">
        <f t="shared" si="7"/>
        <v>0</v>
      </c>
      <c r="BI145" s="42">
        <f t="shared" si="8"/>
        <v>0</v>
      </c>
      <c r="BJ145" s="17" t="s">
        <v>8</v>
      </c>
      <c r="BK145" s="42">
        <f t="shared" si="9"/>
        <v>0</v>
      </c>
      <c r="BL145" s="17" t="s">
        <v>108</v>
      </c>
      <c r="BM145" s="41" t="s">
        <v>547</v>
      </c>
    </row>
    <row r="146" spans="2:65" s="1" customFormat="1" ht="33" customHeight="1" x14ac:dyDescent="0.2">
      <c r="B146" s="24"/>
      <c r="C146" s="176" t="s">
        <v>7</v>
      </c>
      <c r="D146" s="176" t="s">
        <v>431</v>
      </c>
      <c r="E146" s="177" t="s">
        <v>2887</v>
      </c>
      <c r="F146" s="178" t="s">
        <v>4019</v>
      </c>
      <c r="G146" s="179" t="s">
        <v>2656</v>
      </c>
      <c r="H146" s="180">
        <v>1</v>
      </c>
      <c r="I146" s="46"/>
      <c r="J146" s="181">
        <f t="shared" si="0"/>
        <v>0</v>
      </c>
      <c r="K146" s="178" t="s">
        <v>1</v>
      </c>
      <c r="L146" s="182"/>
      <c r="M146" s="183" t="s">
        <v>1</v>
      </c>
      <c r="N146" s="184" t="s">
        <v>42</v>
      </c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AR146" s="41" t="s">
        <v>339</v>
      </c>
      <c r="AT146" s="41" t="s">
        <v>431</v>
      </c>
      <c r="AU146" s="41" t="s">
        <v>315</v>
      </c>
      <c r="AY146" s="17" t="s">
        <v>304</v>
      </c>
      <c r="BE146" s="42">
        <f t="shared" si="4"/>
        <v>0</v>
      </c>
      <c r="BF146" s="42">
        <f t="shared" si="5"/>
        <v>0</v>
      </c>
      <c r="BG146" s="42">
        <f t="shared" si="6"/>
        <v>0</v>
      </c>
      <c r="BH146" s="42">
        <f t="shared" si="7"/>
        <v>0</v>
      </c>
      <c r="BI146" s="42">
        <f t="shared" si="8"/>
        <v>0</v>
      </c>
      <c r="BJ146" s="17" t="s">
        <v>8</v>
      </c>
      <c r="BK146" s="42">
        <f t="shared" si="9"/>
        <v>0</v>
      </c>
      <c r="BL146" s="17" t="s">
        <v>108</v>
      </c>
      <c r="BM146" s="41" t="s">
        <v>571</v>
      </c>
    </row>
    <row r="147" spans="2:65" s="1" customFormat="1" ht="16.5" customHeight="1" x14ac:dyDescent="0.2">
      <c r="B147" s="24"/>
      <c r="C147" s="176" t="s">
        <v>425</v>
      </c>
      <c r="D147" s="176" t="s">
        <v>431</v>
      </c>
      <c r="E147" s="177" t="s">
        <v>2888</v>
      </c>
      <c r="F147" s="178" t="s">
        <v>2889</v>
      </c>
      <c r="G147" s="179" t="s">
        <v>2656</v>
      </c>
      <c r="H147" s="180">
        <v>1</v>
      </c>
      <c r="I147" s="46"/>
      <c r="J147" s="181">
        <f t="shared" si="0"/>
        <v>0</v>
      </c>
      <c r="K147" s="178" t="s">
        <v>1</v>
      </c>
      <c r="L147" s="182"/>
      <c r="M147" s="183" t="s">
        <v>1</v>
      </c>
      <c r="N147" s="184" t="s">
        <v>42</v>
      </c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AR147" s="41" t="s">
        <v>339</v>
      </c>
      <c r="AT147" s="41" t="s">
        <v>431</v>
      </c>
      <c r="AU147" s="41" t="s">
        <v>315</v>
      </c>
      <c r="AY147" s="17" t="s">
        <v>304</v>
      </c>
      <c r="BE147" s="42">
        <f t="shared" si="4"/>
        <v>0</v>
      </c>
      <c r="BF147" s="42">
        <f t="shared" si="5"/>
        <v>0</v>
      </c>
      <c r="BG147" s="42">
        <f t="shared" si="6"/>
        <v>0</v>
      </c>
      <c r="BH147" s="42">
        <f t="shared" si="7"/>
        <v>0</v>
      </c>
      <c r="BI147" s="42">
        <f t="shared" si="8"/>
        <v>0</v>
      </c>
      <c r="BJ147" s="17" t="s">
        <v>8</v>
      </c>
      <c r="BK147" s="42">
        <f t="shared" si="9"/>
        <v>0</v>
      </c>
      <c r="BL147" s="17" t="s">
        <v>108</v>
      </c>
      <c r="BM147" s="41" t="s">
        <v>581</v>
      </c>
    </row>
    <row r="148" spans="2:65" s="1" customFormat="1" ht="16.5" customHeight="1" x14ac:dyDescent="0.2">
      <c r="B148" s="24"/>
      <c r="C148" s="176" t="s">
        <v>430</v>
      </c>
      <c r="D148" s="176" t="s">
        <v>431</v>
      </c>
      <c r="E148" s="177" t="s">
        <v>2890</v>
      </c>
      <c r="F148" s="178" t="s">
        <v>2891</v>
      </c>
      <c r="G148" s="179" t="s">
        <v>2656</v>
      </c>
      <c r="H148" s="180">
        <v>1</v>
      </c>
      <c r="I148" s="46"/>
      <c r="J148" s="181">
        <f t="shared" si="0"/>
        <v>0</v>
      </c>
      <c r="K148" s="178" t="s">
        <v>1</v>
      </c>
      <c r="L148" s="182"/>
      <c r="M148" s="183" t="s">
        <v>1</v>
      </c>
      <c r="N148" s="184" t="s">
        <v>42</v>
      </c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AR148" s="41" t="s">
        <v>339</v>
      </c>
      <c r="AT148" s="41" t="s">
        <v>431</v>
      </c>
      <c r="AU148" s="41" t="s">
        <v>315</v>
      </c>
      <c r="AY148" s="17" t="s">
        <v>304</v>
      </c>
      <c r="BE148" s="42">
        <f t="shared" si="4"/>
        <v>0</v>
      </c>
      <c r="BF148" s="42">
        <f t="shared" si="5"/>
        <v>0</v>
      </c>
      <c r="BG148" s="42">
        <f t="shared" si="6"/>
        <v>0</v>
      </c>
      <c r="BH148" s="42">
        <f t="shared" si="7"/>
        <v>0</v>
      </c>
      <c r="BI148" s="42">
        <f t="shared" si="8"/>
        <v>0</v>
      </c>
      <c r="BJ148" s="17" t="s">
        <v>8</v>
      </c>
      <c r="BK148" s="42">
        <f t="shared" si="9"/>
        <v>0</v>
      </c>
      <c r="BL148" s="17" t="s">
        <v>108</v>
      </c>
      <c r="BM148" s="41" t="s">
        <v>600</v>
      </c>
    </row>
    <row r="149" spans="2:65" s="1" customFormat="1" ht="16.5" customHeight="1" x14ac:dyDescent="0.2">
      <c r="B149" s="24"/>
      <c r="C149" s="176" t="s">
        <v>436</v>
      </c>
      <c r="D149" s="176" t="s">
        <v>431</v>
      </c>
      <c r="E149" s="177" t="s">
        <v>2892</v>
      </c>
      <c r="F149" s="178" t="s">
        <v>2893</v>
      </c>
      <c r="G149" s="179" t="s">
        <v>2656</v>
      </c>
      <c r="H149" s="180">
        <v>2</v>
      </c>
      <c r="I149" s="46"/>
      <c r="J149" s="181">
        <f t="shared" si="0"/>
        <v>0</v>
      </c>
      <c r="K149" s="178" t="s">
        <v>1</v>
      </c>
      <c r="L149" s="182"/>
      <c r="M149" s="183" t="s">
        <v>1</v>
      </c>
      <c r="N149" s="184" t="s">
        <v>42</v>
      </c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AR149" s="41" t="s">
        <v>339</v>
      </c>
      <c r="AT149" s="41" t="s">
        <v>431</v>
      </c>
      <c r="AU149" s="41" t="s">
        <v>315</v>
      </c>
      <c r="AY149" s="17" t="s">
        <v>304</v>
      </c>
      <c r="BE149" s="42">
        <f t="shared" si="4"/>
        <v>0</v>
      </c>
      <c r="BF149" s="42">
        <f t="shared" si="5"/>
        <v>0</v>
      </c>
      <c r="BG149" s="42">
        <f t="shared" si="6"/>
        <v>0</v>
      </c>
      <c r="BH149" s="42">
        <f t="shared" si="7"/>
        <v>0</v>
      </c>
      <c r="BI149" s="42">
        <f t="shared" si="8"/>
        <v>0</v>
      </c>
      <c r="BJ149" s="17" t="s">
        <v>8</v>
      </c>
      <c r="BK149" s="42">
        <f t="shared" si="9"/>
        <v>0</v>
      </c>
      <c r="BL149" s="17" t="s">
        <v>108</v>
      </c>
      <c r="BM149" s="41" t="s">
        <v>611</v>
      </c>
    </row>
    <row r="150" spans="2:65" s="1" customFormat="1" ht="16.5" customHeight="1" x14ac:dyDescent="0.2">
      <c r="B150" s="24"/>
      <c r="C150" s="176" t="s">
        <v>442</v>
      </c>
      <c r="D150" s="176" t="s">
        <v>431</v>
      </c>
      <c r="E150" s="177" t="s">
        <v>2894</v>
      </c>
      <c r="F150" s="178" t="s">
        <v>2895</v>
      </c>
      <c r="G150" s="179" t="s">
        <v>2656</v>
      </c>
      <c r="H150" s="180">
        <v>3</v>
      </c>
      <c r="I150" s="46"/>
      <c r="J150" s="181">
        <f t="shared" si="0"/>
        <v>0</v>
      </c>
      <c r="K150" s="178" t="s">
        <v>1</v>
      </c>
      <c r="L150" s="182"/>
      <c r="M150" s="183" t="s">
        <v>1</v>
      </c>
      <c r="N150" s="184" t="s">
        <v>42</v>
      </c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AR150" s="41" t="s">
        <v>339</v>
      </c>
      <c r="AT150" s="41" t="s">
        <v>431</v>
      </c>
      <c r="AU150" s="41" t="s">
        <v>315</v>
      </c>
      <c r="AY150" s="17" t="s">
        <v>304</v>
      </c>
      <c r="BE150" s="42">
        <f t="shared" si="4"/>
        <v>0</v>
      </c>
      <c r="BF150" s="42">
        <f t="shared" si="5"/>
        <v>0</v>
      </c>
      <c r="BG150" s="42">
        <f t="shared" si="6"/>
        <v>0</v>
      </c>
      <c r="BH150" s="42">
        <f t="shared" si="7"/>
        <v>0</v>
      </c>
      <c r="BI150" s="42">
        <f t="shared" si="8"/>
        <v>0</v>
      </c>
      <c r="BJ150" s="17" t="s">
        <v>8</v>
      </c>
      <c r="BK150" s="42">
        <f t="shared" si="9"/>
        <v>0</v>
      </c>
      <c r="BL150" s="17" t="s">
        <v>108</v>
      </c>
      <c r="BM150" s="41" t="s">
        <v>620</v>
      </c>
    </row>
    <row r="151" spans="2:65" s="1" customFormat="1" ht="24.2" customHeight="1" x14ac:dyDescent="0.2">
      <c r="B151" s="24"/>
      <c r="C151" s="176" t="s">
        <v>446</v>
      </c>
      <c r="D151" s="176" t="s">
        <v>431</v>
      </c>
      <c r="E151" s="177" t="s">
        <v>2896</v>
      </c>
      <c r="F151" s="178" t="s">
        <v>2897</v>
      </c>
      <c r="G151" s="179" t="s">
        <v>2656</v>
      </c>
      <c r="H151" s="180">
        <v>1</v>
      </c>
      <c r="I151" s="46"/>
      <c r="J151" s="181">
        <f t="shared" si="0"/>
        <v>0</v>
      </c>
      <c r="K151" s="178" t="s">
        <v>1</v>
      </c>
      <c r="L151" s="182"/>
      <c r="M151" s="183" t="s">
        <v>1</v>
      </c>
      <c r="N151" s="184" t="s">
        <v>42</v>
      </c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AR151" s="41" t="s">
        <v>339</v>
      </c>
      <c r="AT151" s="41" t="s">
        <v>431</v>
      </c>
      <c r="AU151" s="41" t="s">
        <v>315</v>
      </c>
      <c r="AY151" s="17" t="s">
        <v>304</v>
      </c>
      <c r="BE151" s="42">
        <f t="shared" si="4"/>
        <v>0</v>
      </c>
      <c r="BF151" s="42">
        <f t="shared" si="5"/>
        <v>0</v>
      </c>
      <c r="BG151" s="42">
        <f t="shared" si="6"/>
        <v>0</v>
      </c>
      <c r="BH151" s="42">
        <f t="shared" si="7"/>
        <v>0</v>
      </c>
      <c r="BI151" s="42">
        <f t="shared" si="8"/>
        <v>0</v>
      </c>
      <c r="BJ151" s="17" t="s">
        <v>8</v>
      </c>
      <c r="BK151" s="42">
        <f t="shared" si="9"/>
        <v>0</v>
      </c>
      <c r="BL151" s="17" t="s">
        <v>108</v>
      </c>
      <c r="BM151" s="41" t="s">
        <v>632</v>
      </c>
    </row>
    <row r="152" spans="2:65" s="1" customFormat="1" ht="16.5" customHeight="1" x14ac:dyDescent="0.2">
      <c r="B152" s="24"/>
      <c r="C152" s="176" t="s">
        <v>451</v>
      </c>
      <c r="D152" s="176" t="s">
        <v>431</v>
      </c>
      <c r="E152" s="177" t="s">
        <v>2898</v>
      </c>
      <c r="F152" s="178" t="s">
        <v>2899</v>
      </c>
      <c r="G152" s="179" t="s">
        <v>2656</v>
      </c>
      <c r="H152" s="180">
        <v>1</v>
      </c>
      <c r="I152" s="46"/>
      <c r="J152" s="181">
        <f t="shared" si="0"/>
        <v>0</v>
      </c>
      <c r="K152" s="178" t="s">
        <v>1</v>
      </c>
      <c r="L152" s="182"/>
      <c r="M152" s="183" t="s">
        <v>1</v>
      </c>
      <c r="N152" s="184" t="s">
        <v>42</v>
      </c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AR152" s="41" t="s">
        <v>339</v>
      </c>
      <c r="AT152" s="41" t="s">
        <v>431</v>
      </c>
      <c r="AU152" s="41" t="s">
        <v>315</v>
      </c>
      <c r="AY152" s="17" t="s">
        <v>304</v>
      </c>
      <c r="BE152" s="42">
        <f t="shared" si="4"/>
        <v>0</v>
      </c>
      <c r="BF152" s="42">
        <f t="shared" si="5"/>
        <v>0</v>
      </c>
      <c r="BG152" s="42">
        <f t="shared" si="6"/>
        <v>0</v>
      </c>
      <c r="BH152" s="42">
        <f t="shared" si="7"/>
        <v>0</v>
      </c>
      <c r="BI152" s="42">
        <f t="shared" si="8"/>
        <v>0</v>
      </c>
      <c r="BJ152" s="17" t="s">
        <v>8</v>
      </c>
      <c r="BK152" s="42">
        <f t="shared" si="9"/>
        <v>0</v>
      </c>
      <c r="BL152" s="17" t="s">
        <v>108</v>
      </c>
      <c r="BM152" s="41" t="s">
        <v>642</v>
      </c>
    </row>
    <row r="153" spans="2:65" s="1" customFormat="1" ht="16.5" customHeight="1" x14ac:dyDescent="0.2">
      <c r="B153" s="24"/>
      <c r="C153" s="176" t="s">
        <v>455</v>
      </c>
      <c r="D153" s="176" t="s">
        <v>431</v>
      </c>
      <c r="E153" s="177" t="s">
        <v>2900</v>
      </c>
      <c r="F153" s="178" t="s">
        <v>2901</v>
      </c>
      <c r="G153" s="179" t="s">
        <v>2656</v>
      </c>
      <c r="H153" s="180">
        <v>1</v>
      </c>
      <c r="I153" s="46"/>
      <c r="J153" s="181">
        <f t="shared" si="0"/>
        <v>0</v>
      </c>
      <c r="K153" s="178" t="s">
        <v>1</v>
      </c>
      <c r="L153" s="182"/>
      <c r="M153" s="183" t="s">
        <v>1</v>
      </c>
      <c r="N153" s="184" t="s">
        <v>42</v>
      </c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AR153" s="41" t="s">
        <v>339</v>
      </c>
      <c r="AT153" s="41" t="s">
        <v>431</v>
      </c>
      <c r="AU153" s="41" t="s">
        <v>315</v>
      </c>
      <c r="AY153" s="17" t="s">
        <v>304</v>
      </c>
      <c r="BE153" s="42">
        <f t="shared" si="4"/>
        <v>0</v>
      </c>
      <c r="BF153" s="42">
        <f t="shared" si="5"/>
        <v>0</v>
      </c>
      <c r="BG153" s="42">
        <f t="shared" si="6"/>
        <v>0</v>
      </c>
      <c r="BH153" s="42">
        <f t="shared" si="7"/>
        <v>0</v>
      </c>
      <c r="BI153" s="42">
        <f t="shared" si="8"/>
        <v>0</v>
      </c>
      <c r="BJ153" s="17" t="s">
        <v>8</v>
      </c>
      <c r="BK153" s="42">
        <f t="shared" si="9"/>
        <v>0</v>
      </c>
      <c r="BL153" s="17" t="s">
        <v>108</v>
      </c>
      <c r="BM153" s="41" t="s">
        <v>655</v>
      </c>
    </row>
    <row r="154" spans="2:65" s="1" customFormat="1" ht="16.5" customHeight="1" x14ac:dyDescent="0.2">
      <c r="B154" s="24"/>
      <c r="C154" s="176" t="s">
        <v>459</v>
      </c>
      <c r="D154" s="176" t="s">
        <v>431</v>
      </c>
      <c r="E154" s="177" t="s">
        <v>2902</v>
      </c>
      <c r="F154" s="178" t="s">
        <v>2903</v>
      </c>
      <c r="G154" s="179" t="s">
        <v>2656</v>
      </c>
      <c r="H154" s="180">
        <v>6</v>
      </c>
      <c r="I154" s="46"/>
      <c r="J154" s="181">
        <f t="shared" si="0"/>
        <v>0</v>
      </c>
      <c r="K154" s="178" t="s">
        <v>1</v>
      </c>
      <c r="L154" s="182"/>
      <c r="M154" s="183" t="s">
        <v>1</v>
      </c>
      <c r="N154" s="184" t="s">
        <v>42</v>
      </c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AR154" s="41" t="s">
        <v>339</v>
      </c>
      <c r="AT154" s="41" t="s">
        <v>431</v>
      </c>
      <c r="AU154" s="41" t="s">
        <v>315</v>
      </c>
      <c r="AY154" s="17" t="s">
        <v>304</v>
      </c>
      <c r="BE154" s="42">
        <f t="shared" si="4"/>
        <v>0</v>
      </c>
      <c r="BF154" s="42">
        <f t="shared" si="5"/>
        <v>0</v>
      </c>
      <c r="BG154" s="42">
        <f t="shared" si="6"/>
        <v>0</v>
      </c>
      <c r="BH154" s="42">
        <f t="shared" si="7"/>
        <v>0</v>
      </c>
      <c r="BI154" s="42">
        <f t="shared" si="8"/>
        <v>0</v>
      </c>
      <c r="BJ154" s="17" t="s">
        <v>8</v>
      </c>
      <c r="BK154" s="42">
        <f t="shared" si="9"/>
        <v>0</v>
      </c>
      <c r="BL154" s="17" t="s">
        <v>108</v>
      </c>
      <c r="BM154" s="41" t="s">
        <v>664</v>
      </c>
    </row>
    <row r="155" spans="2:65" s="1" customFormat="1" ht="24.2" customHeight="1" x14ac:dyDescent="0.2">
      <c r="B155" s="24"/>
      <c r="C155" s="176" t="s">
        <v>463</v>
      </c>
      <c r="D155" s="176" t="s">
        <v>431</v>
      </c>
      <c r="E155" s="177" t="s">
        <v>2904</v>
      </c>
      <c r="F155" s="178" t="s">
        <v>2905</v>
      </c>
      <c r="G155" s="179" t="s">
        <v>2656</v>
      </c>
      <c r="H155" s="180">
        <v>2</v>
      </c>
      <c r="I155" s="46"/>
      <c r="J155" s="181">
        <f t="shared" si="0"/>
        <v>0</v>
      </c>
      <c r="K155" s="178" t="s">
        <v>1</v>
      </c>
      <c r="L155" s="182"/>
      <c r="M155" s="183" t="s">
        <v>1</v>
      </c>
      <c r="N155" s="184" t="s">
        <v>42</v>
      </c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AR155" s="41" t="s">
        <v>339</v>
      </c>
      <c r="AT155" s="41" t="s">
        <v>431</v>
      </c>
      <c r="AU155" s="41" t="s">
        <v>315</v>
      </c>
      <c r="AY155" s="17" t="s">
        <v>304</v>
      </c>
      <c r="BE155" s="42">
        <f t="shared" si="4"/>
        <v>0</v>
      </c>
      <c r="BF155" s="42">
        <f t="shared" si="5"/>
        <v>0</v>
      </c>
      <c r="BG155" s="42">
        <f t="shared" si="6"/>
        <v>0</v>
      </c>
      <c r="BH155" s="42">
        <f t="shared" si="7"/>
        <v>0</v>
      </c>
      <c r="BI155" s="42">
        <f t="shared" si="8"/>
        <v>0</v>
      </c>
      <c r="BJ155" s="17" t="s">
        <v>8</v>
      </c>
      <c r="BK155" s="42">
        <f t="shared" si="9"/>
        <v>0</v>
      </c>
      <c r="BL155" s="17" t="s">
        <v>108</v>
      </c>
      <c r="BM155" s="41" t="s">
        <v>675</v>
      </c>
    </row>
    <row r="156" spans="2:65" s="1" customFormat="1" ht="24.2" customHeight="1" x14ac:dyDescent="0.2">
      <c r="B156" s="24"/>
      <c r="C156" s="176" t="s">
        <v>469</v>
      </c>
      <c r="D156" s="176" t="s">
        <v>431</v>
      </c>
      <c r="E156" s="177" t="s">
        <v>2906</v>
      </c>
      <c r="F156" s="178" t="s">
        <v>2907</v>
      </c>
      <c r="G156" s="179" t="s">
        <v>2656</v>
      </c>
      <c r="H156" s="180">
        <v>2</v>
      </c>
      <c r="I156" s="46"/>
      <c r="J156" s="181">
        <f t="shared" si="0"/>
        <v>0</v>
      </c>
      <c r="K156" s="178" t="s">
        <v>1</v>
      </c>
      <c r="L156" s="182"/>
      <c r="M156" s="183" t="s">
        <v>1</v>
      </c>
      <c r="N156" s="184" t="s">
        <v>42</v>
      </c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AR156" s="41" t="s">
        <v>339</v>
      </c>
      <c r="AT156" s="41" t="s">
        <v>431</v>
      </c>
      <c r="AU156" s="41" t="s">
        <v>315</v>
      </c>
      <c r="AY156" s="17" t="s">
        <v>304</v>
      </c>
      <c r="BE156" s="42">
        <f t="shared" si="4"/>
        <v>0</v>
      </c>
      <c r="BF156" s="42">
        <f t="shared" si="5"/>
        <v>0</v>
      </c>
      <c r="BG156" s="42">
        <f t="shared" si="6"/>
        <v>0</v>
      </c>
      <c r="BH156" s="42">
        <f t="shared" si="7"/>
        <v>0</v>
      </c>
      <c r="BI156" s="42">
        <f t="shared" si="8"/>
        <v>0</v>
      </c>
      <c r="BJ156" s="17" t="s">
        <v>8</v>
      </c>
      <c r="BK156" s="42">
        <f t="shared" si="9"/>
        <v>0</v>
      </c>
      <c r="BL156" s="17" t="s">
        <v>108</v>
      </c>
      <c r="BM156" s="41" t="s">
        <v>685</v>
      </c>
    </row>
    <row r="157" spans="2:65" s="1" customFormat="1" ht="44.25" customHeight="1" x14ac:dyDescent="0.2">
      <c r="B157" s="24"/>
      <c r="C157" s="176" t="s">
        <v>476</v>
      </c>
      <c r="D157" s="176" t="s">
        <v>431</v>
      </c>
      <c r="E157" s="177" t="s">
        <v>2908</v>
      </c>
      <c r="F157" s="178" t="s">
        <v>2909</v>
      </c>
      <c r="G157" s="179" t="s">
        <v>2656</v>
      </c>
      <c r="H157" s="180">
        <v>4</v>
      </c>
      <c r="I157" s="46"/>
      <c r="J157" s="181">
        <f t="shared" si="0"/>
        <v>0</v>
      </c>
      <c r="K157" s="178" t="s">
        <v>1</v>
      </c>
      <c r="L157" s="182"/>
      <c r="M157" s="183" t="s">
        <v>1</v>
      </c>
      <c r="N157" s="184" t="s">
        <v>42</v>
      </c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AR157" s="41" t="s">
        <v>339</v>
      </c>
      <c r="AT157" s="41" t="s">
        <v>431</v>
      </c>
      <c r="AU157" s="41" t="s">
        <v>315</v>
      </c>
      <c r="AY157" s="17" t="s">
        <v>304</v>
      </c>
      <c r="BE157" s="42">
        <f t="shared" si="4"/>
        <v>0</v>
      </c>
      <c r="BF157" s="42">
        <f t="shared" si="5"/>
        <v>0</v>
      </c>
      <c r="BG157" s="42">
        <f t="shared" si="6"/>
        <v>0</v>
      </c>
      <c r="BH157" s="42">
        <f t="shared" si="7"/>
        <v>0</v>
      </c>
      <c r="BI157" s="42">
        <f t="shared" si="8"/>
        <v>0</v>
      </c>
      <c r="BJ157" s="17" t="s">
        <v>8</v>
      </c>
      <c r="BK157" s="42">
        <f t="shared" si="9"/>
        <v>0</v>
      </c>
      <c r="BL157" s="17" t="s">
        <v>108</v>
      </c>
      <c r="BM157" s="41" t="s">
        <v>695</v>
      </c>
    </row>
    <row r="158" spans="2:65" s="1" customFormat="1" ht="49.15" customHeight="1" x14ac:dyDescent="0.2">
      <c r="B158" s="24"/>
      <c r="C158" s="176" t="s">
        <v>481</v>
      </c>
      <c r="D158" s="176" t="s">
        <v>431</v>
      </c>
      <c r="E158" s="177" t="s">
        <v>2910</v>
      </c>
      <c r="F158" s="178" t="s">
        <v>2911</v>
      </c>
      <c r="G158" s="179" t="s">
        <v>2656</v>
      </c>
      <c r="H158" s="180">
        <v>1</v>
      </c>
      <c r="I158" s="46"/>
      <c r="J158" s="181">
        <f t="shared" ref="J158:J189" si="10">ROUND(I158*H158,0)</f>
        <v>0</v>
      </c>
      <c r="K158" s="178" t="s">
        <v>1</v>
      </c>
      <c r="L158" s="182"/>
      <c r="M158" s="183" t="s">
        <v>1</v>
      </c>
      <c r="N158" s="184" t="s">
        <v>42</v>
      </c>
      <c r="P158" s="158">
        <f t="shared" ref="P158:P189" si="11">O158*H158</f>
        <v>0</v>
      </c>
      <c r="Q158" s="158">
        <v>0</v>
      </c>
      <c r="R158" s="158">
        <f t="shared" ref="R158:R189" si="12">Q158*H158</f>
        <v>0</v>
      </c>
      <c r="S158" s="158">
        <v>0</v>
      </c>
      <c r="T158" s="159">
        <f t="shared" ref="T158:T189" si="13">S158*H158</f>
        <v>0</v>
      </c>
      <c r="AR158" s="41" t="s">
        <v>339</v>
      </c>
      <c r="AT158" s="41" t="s">
        <v>431</v>
      </c>
      <c r="AU158" s="41" t="s">
        <v>315</v>
      </c>
      <c r="AY158" s="17" t="s">
        <v>304</v>
      </c>
      <c r="BE158" s="42">
        <f t="shared" ref="BE158:BE189" si="14">IF(N158="základní",J158,0)</f>
        <v>0</v>
      </c>
      <c r="BF158" s="42">
        <f t="shared" ref="BF158:BF189" si="15">IF(N158="snížená",J158,0)</f>
        <v>0</v>
      </c>
      <c r="BG158" s="42">
        <f t="shared" ref="BG158:BG189" si="16">IF(N158="zákl. přenesená",J158,0)</f>
        <v>0</v>
      </c>
      <c r="BH158" s="42">
        <f t="shared" ref="BH158:BH189" si="17">IF(N158="sníž. přenesená",J158,0)</f>
        <v>0</v>
      </c>
      <c r="BI158" s="42">
        <f t="shared" ref="BI158:BI189" si="18">IF(N158="nulová",J158,0)</f>
        <v>0</v>
      </c>
      <c r="BJ158" s="17" t="s">
        <v>8</v>
      </c>
      <c r="BK158" s="42">
        <f t="shared" ref="BK158:BK189" si="19">ROUND(I158*H158,0)</f>
        <v>0</v>
      </c>
      <c r="BL158" s="17" t="s">
        <v>108</v>
      </c>
      <c r="BM158" s="41" t="s">
        <v>704</v>
      </c>
    </row>
    <row r="159" spans="2:65" s="1" customFormat="1" ht="66.75" customHeight="1" x14ac:dyDescent="0.2">
      <c r="B159" s="24"/>
      <c r="C159" s="176" t="s">
        <v>493</v>
      </c>
      <c r="D159" s="176" t="s">
        <v>431</v>
      </c>
      <c r="E159" s="177" t="s">
        <v>2912</v>
      </c>
      <c r="F159" s="178" t="s">
        <v>2913</v>
      </c>
      <c r="G159" s="179" t="s">
        <v>2656</v>
      </c>
      <c r="H159" s="180">
        <v>7</v>
      </c>
      <c r="I159" s="46"/>
      <c r="J159" s="181">
        <f t="shared" si="10"/>
        <v>0</v>
      </c>
      <c r="K159" s="178" t="s">
        <v>1</v>
      </c>
      <c r="L159" s="182"/>
      <c r="M159" s="183" t="s">
        <v>1</v>
      </c>
      <c r="N159" s="184" t="s">
        <v>42</v>
      </c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AR159" s="41" t="s">
        <v>339</v>
      </c>
      <c r="AT159" s="41" t="s">
        <v>431</v>
      </c>
      <c r="AU159" s="41" t="s">
        <v>315</v>
      </c>
      <c r="AY159" s="17" t="s">
        <v>304</v>
      </c>
      <c r="BE159" s="42">
        <f t="shared" si="14"/>
        <v>0</v>
      </c>
      <c r="BF159" s="42">
        <f t="shared" si="15"/>
        <v>0</v>
      </c>
      <c r="BG159" s="42">
        <f t="shared" si="16"/>
        <v>0</v>
      </c>
      <c r="BH159" s="42">
        <f t="shared" si="17"/>
        <v>0</v>
      </c>
      <c r="BI159" s="42">
        <f t="shared" si="18"/>
        <v>0</v>
      </c>
      <c r="BJ159" s="17" t="s">
        <v>8</v>
      </c>
      <c r="BK159" s="42">
        <f t="shared" si="19"/>
        <v>0</v>
      </c>
      <c r="BL159" s="17" t="s">
        <v>108</v>
      </c>
      <c r="BM159" s="41" t="s">
        <v>714</v>
      </c>
    </row>
    <row r="160" spans="2:65" s="1" customFormat="1" ht="16.5" customHeight="1" x14ac:dyDescent="0.2">
      <c r="B160" s="24"/>
      <c r="C160" s="176" t="s">
        <v>508</v>
      </c>
      <c r="D160" s="176" t="s">
        <v>431</v>
      </c>
      <c r="E160" s="177" t="s">
        <v>2914</v>
      </c>
      <c r="F160" s="178" t="s">
        <v>4024</v>
      </c>
      <c r="G160" s="179" t="s">
        <v>346</v>
      </c>
      <c r="H160" s="180">
        <v>25</v>
      </c>
      <c r="I160" s="46"/>
      <c r="J160" s="181">
        <f t="shared" si="10"/>
        <v>0</v>
      </c>
      <c r="K160" s="178" t="s">
        <v>1</v>
      </c>
      <c r="L160" s="182"/>
      <c r="M160" s="183" t="s">
        <v>1</v>
      </c>
      <c r="N160" s="184" t="s">
        <v>42</v>
      </c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AR160" s="41" t="s">
        <v>339</v>
      </c>
      <c r="AT160" s="41" t="s">
        <v>431</v>
      </c>
      <c r="AU160" s="41" t="s">
        <v>315</v>
      </c>
      <c r="AY160" s="17" t="s">
        <v>304</v>
      </c>
      <c r="BE160" s="42">
        <f t="shared" si="14"/>
        <v>0</v>
      </c>
      <c r="BF160" s="42">
        <f t="shared" si="15"/>
        <v>0</v>
      </c>
      <c r="BG160" s="42">
        <f t="shared" si="16"/>
        <v>0</v>
      </c>
      <c r="BH160" s="42">
        <f t="shared" si="17"/>
        <v>0</v>
      </c>
      <c r="BI160" s="42">
        <f t="shared" si="18"/>
        <v>0</v>
      </c>
      <c r="BJ160" s="17" t="s">
        <v>8</v>
      </c>
      <c r="BK160" s="42">
        <f t="shared" si="19"/>
        <v>0</v>
      </c>
      <c r="BL160" s="17" t="s">
        <v>108</v>
      </c>
      <c r="BM160" s="41" t="s">
        <v>738</v>
      </c>
    </row>
    <row r="161" spans="2:65" s="1" customFormat="1" ht="16.5" customHeight="1" x14ac:dyDescent="0.2">
      <c r="B161" s="24"/>
      <c r="C161" s="176" t="s">
        <v>526</v>
      </c>
      <c r="D161" s="176" t="s">
        <v>431</v>
      </c>
      <c r="E161" s="177" t="s">
        <v>2915</v>
      </c>
      <c r="F161" s="178" t="s">
        <v>4025</v>
      </c>
      <c r="G161" s="179" t="s">
        <v>346</v>
      </c>
      <c r="H161" s="180">
        <v>50</v>
      </c>
      <c r="I161" s="46"/>
      <c r="J161" s="181">
        <f t="shared" si="10"/>
        <v>0</v>
      </c>
      <c r="K161" s="178" t="s">
        <v>1</v>
      </c>
      <c r="L161" s="182"/>
      <c r="M161" s="183" t="s">
        <v>1</v>
      </c>
      <c r="N161" s="184" t="s">
        <v>42</v>
      </c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AR161" s="41" t="s">
        <v>339</v>
      </c>
      <c r="AT161" s="41" t="s">
        <v>431</v>
      </c>
      <c r="AU161" s="41" t="s">
        <v>315</v>
      </c>
      <c r="AY161" s="17" t="s">
        <v>304</v>
      </c>
      <c r="BE161" s="42">
        <f t="shared" si="14"/>
        <v>0</v>
      </c>
      <c r="BF161" s="42">
        <f t="shared" si="15"/>
        <v>0</v>
      </c>
      <c r="BG161" s="42">
        <f t="shared" si="16"/>
        <v>0</v>
      </c>
      <c r="BH161" s="42">
        <f t="shared" si="17"/>
        <v>0</v>
      </c>
      <c r="BI161" s="42">
        <f t="shared" si="18"/>
        <v>0</v>
      </c>
      <c r="BJ161" s="17" t="s">
        <v>8</v>
      </c>
      <c r="BK161" s="42">
        <f t="shared" si="19"/>
        <v>0</v>
      </c>
      <c r="BL161" s="17" t="s">
        <v>108</v>
      </c>
      <c r="BM161" s="41" t="s">
        <v>749</v>
      </c>
    </row>
    <row r="162" spans="2:65" s="1" customFormat="1" ht="16.5" customHeight="1" x14ac:dyDescent="0.2">
      <c r="B162" s="24"/>
      <c r="C162" s="176" t="s">
        <v>530</v>
      </c>
      <c r="D162" s="176" t="s">
        <v>431</v>
      </c>
      <c r="E162" s="177" t="s">
        <v>2916</v>
      </c>
      <c r="F162" s="178" t="s">
        <v>4026</v>
      </c>
      <c r="G162" s="179" t="s">
        <v>346</v>
      </c>
      <c r="H162" s="180">
        <v>10</v>
      </c>
      <c r="I162" s="46"/>
      <c r="J162" s="181">
        <f t="shared" si="10"/>
        <v>0</v>
      </c>
      <c r="K162" s="178" t="s">
        <v>1</v>
      </c>
      <c r="L162" s="182"/>
      <c r="M162" s="183" t="s">
        <v>1</v>
      </c>
      <c r="N162" s="184" t="s">
        <v>42</v>
      </c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AR162" s="41" t="s">
        <v>339</v>
      </c>
      <c r="AT162" s="41" t="s">
        <v>431</v>
      </c>
      <c r="AU162" s="41" t="s">
        <v>315</v>
      </c>
      <c r="AY162" s="17" t="s">
        <v>304</v>
      </c>
      <c r="BE162" s="42">
        <f t="shared" si="14"/>
        <v>0</v>
      </c>
      <c r="BF162" s="42">
        <f t="shared" si="15"/>
        <v>0</v>
      </c>
      <c r="BG162" s="42">
        <f t="shared" si="16"/>
        <v>0</v>
      </c>
      <c r="BH162" s="42">
        <f t="shared" si="17"/>
        <v>0</v>
      </c>
      <c r="BI162" s="42">
        <f t="shared" si="18"/>
        <v>0</v>
      </c>
      <c r="BJ162" s="17" t="s">
        <v>8</v>
      </c>
      <c r="BK162" s="42">
        <f t="shared" si="19"/>
        <v>0</v>
      </c>
      <c r="BL162" s="17" t="s">
        <v>108</v>
      </c>
      <c r="BM162" s="41" t="s">
        <v>760</v>
      </c>
    </row>
    <row r="163" spans="2:65" s="1" customFormat="1" ht="16.5" customHeight="1" x14ac:dyDescent="0.2">
      <c r="B163" s="24"/>
      <c r="C163" s="176" t="s">
        <v>536</v>
      </c>
      <c r="D163" s="176" t="s">
        <v>431</v>
      </c>
      <c r="E163" s="177" t="s">
        <v>2917</v>
      </c>
      <c r="F163" s="178" t="s">
        <v>4027</v>
      </c>
      <c r="G163" s="179" t="s">
        <v>346</v>
      </c>
      <c r="H163" s="180">
        <v>2</v>
      </c>
      <c r="I163" s="46"/>
      <c r="J163" s="181">
        <f t="shared" si="10"/>
        <v>0</v>
      </c>
      <c r="K163" s="178" t="s">
        <v>1</v>
      </c>
      <c r="L163" s="182"/>
      <c r="M163" s="183" t="s">
        <v>1</v>
      </c>
      <c r="N163" s="184" t="s">
        <v>42</v>
      </c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AR163" s="41" t="s">
        <v>339</v>
      </c>
      <c r="AT163" s="41" t="s">
        <v>431</v>
      </c>
      <c r="AU163" s="41" t="s">
        <v>315</v>
      </c>
      <c r="AY163" s="17" t="s">
        <v>304</v>
      </c>
      <c r="BE163" s="42">
        <f t="shared" si="14"/>
        <v>0</v>
      </c>
      <c r="BF163" s="42">
        <f t="shared" si="15"/>
        <v>0</v>
      </c>
      <c r="BG163" s="42">
        <f t="shared" si="16"/>
        <v>0</v>
      </c>
      <c r="BH163" s="42">
        <f t="shared" si="17"/>
        <v>0</v>
      </c>
      <c r="BI163" s="42">
        <f t="shared" si="18"/>
        <v>0</v>
      </c>
      <c r="BJ163" s="17" t="s">
        <v>8</v>
      </c>
      <c r="BK163" s="42">
        <f t="shared" si="19"/>
        <v>0</v>
      </c>
      <c r="BL163" s="17" t="s">
        <v>108</v>
      </c>
      <c r="BM163" s="41" t="s">
        <v>770</v>
      </c>
    </row>
    <row r="164" spans="2:65" s="1" customFormat="1" ht="65.099999999999994" customHeight="1" x14ac:dyDescent="0.2">
      <c r="B164" s="24"/>
      <c r="C164" s="176" t="s">
        <v>257</v>
      </c>
      <c r="D164" s="176" t="s">
        <v>431</v>
      </c>
      <c r="E164" s="177" t="s">
        <v>2918</v>
      </c>
      <c r="F164" s="178" t="s">
        <v>4028</v>
      </c>
      <c r="G164" s="179" t="s">
        <v>346</v>
      </c>
      <c r="H164" s="180">
        <v>100</v>
      </c>
      <c r="I164" s="46"/>
      <c r="J164" s="181">
        <f t="shared" si="10"/>
        <v>0</v>
      </c>
      <c r="K164" s="178" t="s">
        <v>1</v>
      </c>
      <c r="L164" s="182"/>
      <c r="M164" s="183" t="s">
        <v>1</v>
      </c>
      <c r="N164" s="184" t="s">
        <v>42</v>
      </c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AR164" s="41" t="s">
        <v>339</v>
      </c>
      <c r="AT164" s="41" t="s">
        <v>431</v>
      </c>
      <c r="AU164" s="41" t="s">
        <v>315</v>
      </c>
      <c r="AY164" s="17" t="s">
        <v>304</v>
      </c>
      <c r="BE164" s="42">
        <f t="shared" si="14"/>
        <v>0</v>
      </c>
      <c r="BF164" s="42">
        <f t="shared" si="15"/>
        <v>0</v>
      </c>
      <c r="BG164" s="42">
        <f t="shared" si="16"/>
        <v>0</v>
      </c>
      <c r="BH164" s="42">
        <f t="shared" si="17"/>
        <v>0</v>
      </c>
      <c r="BI164" s="42">
        <f t="shared" si="18"/>
        <v>0</v>
      </c>
      <c r="BJ164" s="17" t="s">
        <v>8</v>
      </c>
      <c r="BK164" s="42">
        <f t="shared" si="19"/>
        <v>0</v>
      </c>
      <c r="BL164" s="17" t="s">
        <v>108</v>
      </c>
      <c r="BM164" s="41" t="s">
        <v>779</v>
      </c>
    </row>
    <row r="165" spans="2:65" s="1" customFormat="1" ht="65.099999999999994" customHeight="1" x14ac:dyDescent="0.2">
      <c r="B165" s="24"/>
      <c r="C165" s="176" t="s">
        <v>547</v>
      </c>
      <c r="D165" s="176" t="s">
        <v>431</v>
      </c>
      <c r="E165" s="177" t="s">
        <v>2919</v>
      </c>
      <c r="F165" s="178" t="s">
        <v>4029</v>
      </c>
      <c r="G165" s="179" t="s">
        <v>346</v>
      </c>
      <c r="H165" s="180">
        <v>30</v>
      </c>
      <c r="I165" s="46"/>
      <c r="J165" s="181">
        <f t="shared" si="10"/>
        <v>0</v>
      </c>
      <c r="K165" s="178" t="s">
        <v>1</v>
      </c>
      <c r="L165" s="182"/>
      <c r="M165" s="183" t="s">
        <v>1</v>
      </c>
      <c r="N165" s="184" t="s">
        <v>42</v>
      </c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AR165" s="41" t="s">
        <v>339</v>
      </c>
      <c r="AT165" s="41" t="s">
        <v>431</v>
      </c>
      <c r="AU165" s="41" t="s">
        <v>315</v>
      </c>
      <c r="AY165" s="17" t="s">
        <v>304</v>
      </c>
      <c r="BE165" s="42">
        <f t="shared" si="14"/>
        <v>0</v>
      </c>
      <c r="BF165" s="42">
        <f t="shared" si="15"/>
        <v>0</v>
      </c>
      <c r="BG165" s="42">
        <f t="shared" si="16"/>
        <v>0</v>
      </c>
      <c r="BH165" s="42">
        <f t="shared" si="17"/>
        <v>0</v>
      </c>
      <c r="BI165" s="42">
        <f t="shared" si="18"/>
        <v>0</v>
      </c>
      <c r="BJ165" s="17" t="s">
        <v>8</v>
      </c>
      <c r="BK165" s="42">
        <f t="shared" si="19"/>
        <v>0</v>
      </c>
      <c r="BL165" s="17" t="s">
        <v>108</v>
      </c>
      <c r="BM165" s="41" t="s">
        <v>788</v>
      </c>
    </row>
    <row r="166" spans="2:65" s="1" customFormat="1" ht="39.950000000000003" customHeight="1" x14ac:dyDescent="0.2">
      <c r="B166" s="24"/>
      <c r="C166" s="176" t="s">
        <v>567</v>
      </c>
      <c r="D166" s="176" t="s">
        <v>431</v>
      </c>
      <c r="E166" s="177" t="s">
        <v>2920</v>
      </c>
      <c r="F166" s="178" t="s">
        <v>4030</v>
      </c>
      <c r="G166" s="179" t="s">
        <v>346</v>
      </c>
      <c r="H166" s="180">
        <v>25</v>
      </c>
      <c r="I166" s="46"/>
      <c r="J166" s="181">
        <f t="shared" si="10"/>
        <v>0</v>
      </c>
      <c r="K166" s="178" t="s">
        <v>1</v>
      </c>
      <c r="L166" s="182"/>
      <c r="M166" s="183" t="s">
        <v>1</v>
      </c>
      <c r="N166" s="184" t="s">
        <v>42</v>
      </c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AR166" s="41" t="s">
        <v>339</v>
      </c>
      <c r="AT166" s="41" t="s">
        <v>431</v>
      </c>
      <c r="AU166" s="41" t="s">
        <v>315</v>
      </c>
      <c r="AY166" s="17" t="s">
        <v>304</v>
      </c>
      <c r="BE166" s="42">
        <f t="shared" si="14"/>
        <v>0</v>
      </c>
      <c r="BF166" s="42">
        <f t="shared" si="15"/>
        <v>0</v>
      </c>
      <c r="BG166" s="42">
        <f t="shared" si="16"/>
        <v>0</v>
      </c>
      <c r="BH166" s="42">
        <f t="shared" si="17"/>
        <v>0</v>
      </c>
      <c r="BI166" s="42">
        <f t="shared" si="18"/>
        <v>0</v>
      </c>
      <c r="BJ166" s="17" t="s">
        <v>8</v>
      </c>
      <c r="BK166" s="42">
        <f t="shared" si="19"/>
        <v>0</v>
      </c>
      <c r="BL166" s="17" t="s">
        <v>108</v>
      </c>
      <c r="BM166" s="41" t="s">
        <v>800</v>
      </c>
    </row>
    <row r="167" spans="2:65" s="1" customFormat="1" ht="39.950000000000003" customHeight="1" x14ac:dyDescent="0.2">
      <c r="B167" s="24"/>
      <c r="C167" s="176" t="s">
        <v>571</v>
      </c>
      <c r="D167" s="176" t="s">
        <v>431</v>
      </c>
      <c r="E167" s="177" t="s">
        <v>2921</v>
      </c>
      <c r="F167" s="178" t="s">
        <v>4031</v>
      </c>
      <c r="G167" s="179" t="s">
        <v>346</v>
      </c>
      <c r="H167" s="180">
        <v>50</v>
      </c>
      <c r="I167" s="46"/>
      <c r="J167" s="181">
        <f t="shared" si="10"/>
        <v>0</v>
      </c>
      <c r="K167" s="178" t="s">
        <v>1</v>
      </c>
      <c r="L167" s="182"/>
      <c r="M167" s="183" t="s">
        <v>1</v>
      </c>
      <c r="N167" s="184" t="s">
        <v>42</v>
      </c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AR167" s="41" t="s">
        <v>339</v>
      </c>
      <c r="AT167" s="41" t="s">
        <v>431</v>
      </c>
      <c r="AU167" s="41" t="s">
        <v>315</v>
      </c>
      <c r="AY167" s="17" t="s">
        <v>304</v>
      </c>
      <c r="BE167" s="42">
        <f t="shared" si="14"/>
        <v>0</v>
      </c>
      <c r="BF167" s="42">
        <f t="shared" si="15"/>
        <v>0</v>
      </c>
      <c r="BG167" s="42">
        <f t="shared" si="16"/>
        <v>0</v>
      </c>
      <c r="BH167" s="42">
        <f t="shared" si="17"/>
        <v>0</v>
      </c>
      <c r="BI167" s="42">
        <f t="shared" si="18"/>
        <v>0</v>
      </c>
      <c r="BJ167" s="17" t="s">
        <v>8</v>
      </c>
      <c r="BK167" s="42">
        <f t="shared" si="19"/>
        <v>0</v>
      </c>
      <c r="BL167" s="17" t="s">
        <v>108</v>
      </c>
      <c r="BM167" s="41" t="s">
        <v>812</v>
      </c>
    </row>
    <row r="168" spans="2:65" s="1" customFormat="1" ht="39.950000000000003" customHeight="1" x14ac:dyDescent="0.2">
      <c r="B168" s="24"/>
      <c r="C168" s="176" t="s">
        <v>576</v>
      </c>
      <c r="D168" s="176" t="s">
        <v>431</v>
      </c>
      <c r="E168" s="177" t="s">
        <v>2922</v>
      </c>
      <c r="F168" s="178" t="s">
        <v>4032</v>
      </c>
      <c r="G168" s="179" t="s">
        <v>346</v>
      </c>
      <c r="H168" s="180">
        <v>10</v>
      </c>
      <c r="I168" s="46"/>
      <c r="J168" s="181">
        <f t="shared" si="10"/>
        <v>0</v>
      </c>
      <c r="K168" s="178" t="s">
        <v>1</v>
      </c>
      <c r="L168" s="182"/>
      <c r="M168" s="183" t="s">
        <v>1</v>
      </c>
      <c r="N168" s="184" t="s">
        <v>42</v>
      </c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AR168" s="41" t="s">
        <v>339</v>
      </c>
      <c r="AT168" s="41" t="s">
        <v>431</v>
      </c>
      <c r="AU168" s="41" t="s">
        <v>315</v>
      </c>
      <c r="AY168" s="17" t="s">
        <v>304</v>
      </c>
      <c r="BE168" s="42">
        <f t="shared" si="14"/>
        <v>0</v>
      </c>
      <c r="BF168" s="42">
        <f t="shared" si="15"/>
        <v>0</v>
      </c>
      <c r="BG168" s="42">
        <f t="shared" si="16"/>
        <v>0</v>
      </c>
      <c r="BH168" s="42">
        <f t="shared" si="17"/>
        <v>0</v>
      </c>
      <c r="BI168" s="42">
        <f t="shared" si="18"/>
        <v>0</v>
      </c>
      <c r="BJ168" s="17" t="s">
        <v>8</v>
      </c>
      <c r="BK168" s="42">
        <f t="shared" si="19"/>
        <v>0</v>
      </c>
      <c r="BL168" s="17" t="s">
        <v>108</v>
      </c>
      <c r="BM168" s="41" t="s">
        <v>821</v>
      </c>
    </row>
    <row r="169" spans="2:65" s="1" customFormat="1" ht="30" customHeight="1" x14ac:dyDescent="0.2">
      <c r="B169" s="24"/>
      <c r="C169" s="176" t="s">
        <v>581</v>
      </c>
      <c r="D169" s="176" t="s">
        <v>431</v>
      </c>
      <c r="E169" s="177" t="s">
        <v>2923</v>
      </c>
      <c r="F169" s="178" t="s">
        <v>4033</v>
      </c>
      <c r="G169" s="179" t="s">
        <v>346</v>
      </c>
      <c r="H169" s="180">
        <v>30</v>
      </c>
      <c r="I169" s="46"/>
      <c r="J169" s="181">
        <f t="shared" si="10"/>
        <v>0</v>
      </c>
      <c r="K169" s="178" t="s">
        <v>1</v>
      </c>
      <c r="L169" s="182"/>
      <c r="M169" s="183" t="s">
        <v>1</v>
      </c>
      <c r="N169" s="184" t="s">
        <v>42</v>
      </c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AR169" s="41" t="s">
        <v>339</v>
      </c>
      <c r="AT169" s="41" t="s">
        <v>431</v>
      </c>
      <c r="AU169" s="41" t="s">
        <v>315</v>
      </c>
      <c r="AY169" s="17" t="s">
        <v>304</v>
      </c>
      <c r="BE169" s="42">
        <f t="shared" si="14"/>
        <v>0</v>
      </c>
      <c r="BF169" s="42">
        <f t="shared" si="15"/>
        <v>0</v>
      </c>
      <c r="BG169" s="42">
        <f t="shared" si="16"/>
        <v>0</v>
      </c>
      <c r="BH169" s="42">
        <f t="shared" si="17"/>
        <v>0</v>
      </c>
      <c r="BI169" s="42">
        <f t="shared" si="18"/>
        <v>0</v>
      </c>
      <c r="BJ169" s="17" t="s">
        <v>8</v>
      </c>
      <c r="BK169" s="42">
        <f t="shared" si="19"/>
        <v>0</v>
      </c>
      <c r="BL169" s="17" t="s">
        <v>108</v>
      </c>
      <c r="BM169" s="41" t="s">
        <v>831</v>
      </c>
    </row>
    <row r="170" spans="2:65" s="1" customFormat="1" ht="30" customHeight="1" x14ac:dyDescent="0.2">
      <c r="B170" s="24"/>
      <c r="C170" s="176" t="s">
        <v>586</v>
      </c>
      <c r="D170" s="176" t="s">
        <v>431</v>
      </c>
      <c r="E170" s="177" t="s">
        <v>2924</v>
      </c>
      <c r="F170" s="178" t="s">
        <v>4034</v>
      </c>
      <c r="G170" s="179" t="s">
        <v>346</v>
      </c>
      <c r="H170" s="180">
        <v>100</v>
      </c>
      <c r="I170" s="46"/>
      <c r="J170" s="181">
        <f t="shared" si="10"/>
        <v>0</v>
      </c>
      <c r="K170" s="178" t="s">
        <v>1</v>
      </c>
      <c r="L170" s="182"/>
      <c r="M170" s="183" t="s">
        <v>1</v>
      </c>
      <c r="N170" s="184" t="s">
        <v>42</v>
      </c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AR170" s="41" t="s">
        <v>339</v>
      </c>
      <c r="AT170" s="41" t="s">
        <v>431</v>
      </c>
      <c r="AU170" s="41" t="s">
        <v>315</v>
      </c>
      <c r="AY170" s="17" t="s">
        <v>304</v>
      </c>
      <c r="BE170" s="42">
        <f t="shared" si="14"/>
        <v>0</v>
      </c>
      <c r="BF170" s="42">
        <f t="shared" si="15"/>
        <v>0</v>
      </c>
      <c r="BG170" s="42">
        <f t="shared" si="16"/>
        <v>0</v>
      </c>
      <c r="BH170" s="42">
        <f t="shared" si="17"/>
        <v>0</v>
      </c>
      <c r="BI170" s="42">
        <f t="shared" si="18"/>
        <v>0</v>
      </c>
      <c r="BJ170" s="17" t="s">
        <v>8</v>
      </c>
      <c r="BK170" s="42">
        <f t="shared" si="19"/>
        <v>0</v>
      </c>
      <c r="BL170" s="17" t="s">
        <v>108</v>
      </c>
      <c r="BM170" s="41" t="s">
        <v>841</v>
      </c>
    </row>
    <row r="171" spans="2:65" s="1" customFormat="1" ht="21.75" customHeight="1" x14ac:dyDescent="0.2">
      <c r="B171" s="24"/>
      <c r="C171" s="176" t="s">
        <v>600</v>
      </c>
      <c r="D171" s="176" t="s">
        <v>431</v>
      </c>
      <c r="E171" s="177" t="s">
        <v>2925</v>
      </c>
      <c r="F171" s="178" t="s">
        <v>2926</v>
      </c>
      <c r="G171" s="179" t="s">
        <v>346</v>
      </c>
      <c r="H171" s="180">
        <v>90</v>
      </c>
      <c r="I171" s="46"/>
      <c r="J171" s="181">
        <f t="shared" si="10"/>
        <v>0</v>
      </c>
      <c r="K171" s="178" t="s">
        <v>1</v>
      </c>
      <c r="L171" s="182"/>
      <c r="M171" s="183" t="s">
        <v>1</v>
      </c>
      <c r="N171" s="184" t="s">
        <v>42</v>
      </c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AR171" s="41" t="s">
        <v>339</v>
      </c>
      <c r="AT171" s="41" t="s">
        <v>431</v>
      </c>
      <c r="AU171" s="41" t="s">
        <v>315</v>
      </c>
      <c r="AY171" s="17" t="s">
        <v>304</v>
      </c>
      <c r="BE171" s="42">
        <f t="shared" si="14"/>
        <v>0</v>
      </c>
      <c r="BF171" s="42">
        <f t="shared" si="15"/>
        <v>0</v>
      </c>
      <c r="BG171" s="42">
        <f t="shared" si="16"/>
        <v>0</v>
      </c>
      <c r="BH171" s="42">
        <f t="shared" si="17"/>
        <v>0</v>
      </c>
      <c r="BI171" s="42">
        <f t="shared" si="18"/>
        <v>0</v>
      </c>
      <c r="BJ171" s="17" t="s">
        <v>8</v>
      </c>
      <c r="BK171" s="42">
        <f t="shared" si="19"/>
        <v>0</v>
      </c>
      <c r="BL171" s="17" t="s">
        <v>108</v>
      </c>
      <c r="BM171" s="41" t="s">
        <v>849</v>
      </c>
    </row>
    <row r="172" spans="2:65" s="1" customFormat="1" ht="16.5" customHeight="1" x14ac:dyDescent="0.2">
      <c r="B172" s="24"/>
      <c r="C172" s="176" t="s">
        <v>606</v>
      </c>
      <c r="D172" s="176" t="s">
        <v>431</v>
      </c>
      <c r="E172" s="177" t="s">
        <v>2927</v>
      </c>
      <c r="F172" s="178" t="s">
        <v>2928</v>
      </c>
      <c r="G172" s="179" t="s">
        <v>2622</v>
      </c>
      <c r="H172" s="180">
        <v>1</v>
      </c>
      <c r="I172" s="46"/>
      <c r="J172" s="181">
        <f t="shared" si="10"/>
        <v>0</v>
      </c>
      <c r="K172" s="178" t="s">
        <v>1</v>
      </c>
      <c r="L172" s="182"/>
      <c r="M172" s="183" t="s">
        <v>1</v>
      </c>
      <c r="N172" s="184" t="s">
        <v>42</v>
      </c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AR172" s="41" t="s">
        <v>339</v>
      </c>
      <c r="AT172" s="41" t="s">
        <v>431</v>
      </c>
      <c r="AU172" s="41" t="s">
        <v>315</v>
      </c>
      <c r="AY172" s="17" t="s">
        <v>304</v>
      </c>
      <c r="BE172" s="42">
        <f t="shared" si="14"/>
        <v>0</v>
      </c>
      <c r="BF172" s="42">
        <f t="shared" si="15"/>
        <v>0</v>
      </c>
      <c r="BG172" s="42">
        <f t="shared" si="16"/>
        <v>0</v>
      </c>
      <c r="BH172" s="42">
        <f t="shared" si="17"/>
        <v>0</v>
      </c>
      <c r="BI172" s="42">
        <f t="shared" si="18"/>
        <v>0</v>
      </c>
      <c r="BJ172" s="17" t="s">
        <v>8</v>
      </c>
      <c r="BK172" s="42">
        <f t="shared" si="19"/>
        <v>0</v>
      </c>
      <c r="BL172" s="17" t="s">
        <v>108</v>
      </c>
      <c r="BM172" s="41" t="s">
        <v>858</v>
      </c>
    </row>
    <row r="173" spans="2:65" s="1" customFormat="1" ht="16.5" customHeight="1" x14ac:dyDescent="0.2">
      <c r="B173" s="24"/>
      <c r="C173" s="176" t="s">
        <v>627</v>
      </c>
      <c r="D173" s="176" t="s">
        <v>431</v>
      </c>
      <c r="E173" s="177" t="s">
        <v>2929</v>
      </c>
      <c r="F173" s="178" t="s">
        <v>2930</v>
      </c>
      <c r="G173" s="179" t="s">
        <v>1444</v>
      </c>
      <c r="H173" s="180">
        <v>100</v>
      </c>
      <c r="I173" s="46"/>
      <c r="J173" s="181">
        <f t="shared" si="10"/>
        <v>0</v>
      </c>
      <c r="K173" s="178" t="s">
        <v>1</v>
      </c>
      <c r="L173" s="182"/>
      <c r="M173" s="183" t="s">
        <v>1</v>
      </c>
      <c r="N173" s="184" t="s">
        <v>42</v>
      </c>
      <c r="P173" s="158">
        <f t="shared" si="11"/>
        <v>0</v>
      </c>
      <c r="Q173" s="158">
        <v>0</v>
      </c>
      <c r="R173" s="158">
        <f t="shared" si="12"/>
        <v>0</v>
      </c>
      <c r="S173" s="158">
        <v>0</v>
      </c>
      <c r="T173" s="159">
        <f t="shared" si="13"/>
        <v>0</v>
      </c>
      <c r="AR173" s="41" t="s">
        <v>339</v>
      </c>
      <c r="AT173" s="41" t="s">
        <v>431</v>
      </c>
      <c r="AU173" s="41" t="s">
        <v>315</v>
      </c>
      <c r="AY173" s="17" t="s">
        <v>304</v>
      </c>
      <c r="BE173" s="42">
        <f t="shared" si="14"/>
        <v>0</v>
      </c>
      <c r="BF173" s="42">
        <f t="shared" si="15"/>
        <v>0</v>
      </c>
      <c r="BG173" s="42">
        <f t="shared" si="16"/>
        <v>0</v>
      </c>
      <c r="BH173" s="42">
        <f t="shared" si="17"/>
        <v>0</v>
      </c>
      <c r="BI173" s="42">
        <f t="shared" si="18"/>
        <v>0</v>
      </c>
      <c r="BJ173" s="17" t="s">
        <v>8</v>
      </c>
      <c r="BK173" s="42">
        <f t="shared" si="19"/>
        <v>0</v>
      </c>
      <c r="BL173" s="17" t="s">
        <v>108</v>
      </c>
      <c r="BM173" s="41" t="s">
        <v>898</v>
      </c>
    </row>
    <row r="174" spans="2:65" s="1" customFormat="1" ht="16.5" customHeight="1" x14ac:dyDescent="0.2">
      <c r="B174" s="24"/>
      <c r="C174" s="150" t="s">
        <v>632</v>
      </c>
      <c r="D174" s="150" t="s">
        <v>306</v>
      </c>
      <c r="E174" s="151" t="s">
        <v>2931</v>
      </c>
      <c r="F174" s="152" t="s">
        <v>2895</v>
      </c>
      <c r="G174" s="153" t="s">
        <v>2656</v>
      </c>
      <c r="H174" s="154">
        <v>3</v>
      </c>
      <c r="I174" s="40"/>
      <c r="J174" s="155">
        <f t="shared" si="10"/>
        <v>0</v>
      </c>
      <c r="K174" s="152" t="s">
        <v>1</v>
      </c>
      <c r="L174" s="24"/>
      <c r="M174" s="156" t="s">
        <v>1</v>
      </c>
      <c r="N174" s="157" t="s">
        <v>42</v>
      </c>
      <c r="P174" s="158">
        <f t="shared" si="11"/>
        <v>0</v>
      </c>
      <c r="Q174" s="158">
        <v>0</v>
      </c>
      <c r="R174" s="158">
        <f t="shared" si="12"/>
        <v>0</v>
      </c>
      <c r="S174" s="158">
        <v>0</v>
      </c>
      <c r="T174" s="159">
        <f t="shared" si="13"/>
        <v>0</v>
      </c>
      <c r="AR174" s="41" t="s">
        <v>108</v>
      </c>
      <c r="AT174" s="41" t="s">
        <v>306</v>
      </c>
      <c r="AU174" s="41" t="s">
        <v>315</v>
      </c>
      <c r="AY174" s="17" t="s">
        <v>304</v>
      </c>
      <c r="BE174" s="42">
        <f t="shared" si="14"/>
        <v>0</v>
      </c>
      <c r="BF174" s="42">
        <f t="shared" si="15"/>
        <v>0</v>
      </c>
      <c r="BG174" s="42">
        <f t="shared" si="16"/>
        <v>0</v>
      </c>
      <c r="BH174" s="42">
        <f t="shared" si="17"/>
        <v>0</v>
      </c>
      <c r="BI174" s="42">
        <f t="shared" si="18"/>
        <v>0</v>
      </c>
      <c r="BJ174" s="17" t="s">
        <v>8</v>
      </c>
      <c r="BK174" s="42">
        <f t="shared" si="19"/>
        <v>0</v>
      </c>
      <c r="BL174" s="17" t="s">
        <v>108</v>
      </c>
      <c r="BM174" s="41" t="s">
        <v>2932</v>
      </c>
    </row>
    <row r="175" spans="2:65" s="1" customFormat="1" ht="24.2" customHeight="1" x14ac:dyDescent="0.2">
      <c r="B175" s="24"/>
      <c r="C175" s="150" t="s">
        <v>637</v>
      </c>
      <c r="D175" s="150" t="s">
        <v>306</v>
      </c>
      <c r="E175" s="151" t="s">
        <v>2933</v>
      </c>
      <c r="F175" s="152" t="s">
        <v>2897</v>
      </c>
      <c r="G175" s="153" t="s">
        <v>2656</v>
      </c>
      <c r="H175" s="154">
        <v>1</v>
      </c>
      <c r="I175" s="40"/>
      <c r="J175" s="155">
        <f t="shared" si="10"/>
        <v>0</v>
      </c>
      <c r="K175" s="152" t="s">
        <v>1</v>
      </c>
      <c r="L175" s="24"/>
      <c r="M175" s="156" t="s">
        <v>1</v>
      </c>
      <c r="N175" s="157" t="s">
        <v>42</v>
      </c>
      <c r="P175" s="158">
        <f t="shared" si="11"/>
        <v>0</v>
      </c>
      <c r="Q175" s="158">
        <v>0</v>
      </c>
      <c r="R175" s="158">
        <f t="shared" si="12"/>
        <v>0</v>
      </c>
      <c r="S175" s="158">
        <v>0</v>
      </c>
      <c r="T175" s="159">
        <f t="shared" si="13"/>
        <v>0</v>
      </c>
      <c r="AR175" s="41" t="s">
        <v>108</v>
      </c>
      <c r="AT175" s="41" t="s">
        <v>306</v>
      </c>
      <c r="AU175" s="41" t="s">
        <v>315</v>
      </c>
      <c r="AY175" s="17" t="s">
        <v>304</v>
      </c>
      <c r="BE175" s="42">
        <f t="shared" si="14"/>
        <v>0</v>
      </c>
      <c r="BF175" s="42">
        <f t="shared" si="15"/>
        <v>0</v>
      </c>
      <c r="BG175" s="42">
        <f t="shared" si="16"/>
        <v>0</v>
      </c>
      <c r="BH175" s="42">
        <f t="shared" si="17"/>
        <v>0</v>
      </c>
      <c r="BI175" s="42">
        <f t="shared" si="18"/>
        <v>0</v>
      </c>
      <c r="BJ175" s="17" t="s">
        <v>8</v>
      </c>
      <c r="BK175" s="42">
        <f t="shared" si="19"/>
        <v>0</v>
      </c>
      <c r="BL175" s="17" t="s">
        <v>108</v>
      </c>
      <c r="BM175" s="41" t="s">
        <v>2934</v>
      </c>
    </row>
    <row r="176" spans="2:65" s="1" customFormat="1" ht="16.5" customHeight="1" x14ac:dyDescent="0.2">
      <c r="B176" s="24"/>
      <c r="C176" s="150" t="s">
        <v>642</v>
      </c>
      <c r="D176" s="150" t="s">
        <v>306</v>
      </c>
      <c r="E176" s="151" t="s">
        <v>2935</v>
      </c>
      <c r="F176" s="152" t="s">
        <v>2899</v>
      </c>
      <c r="G176" s="153" t="s">
        <v>2656</v>
      </c>
      <c r="H176" s="154">
        <v>1</v>
      </c>
      <c r="I176" s="40"/>
      <c r="J176" s="155">
        <f t="shared" si="10"/>
        <v>0</v>
      </c>
      <c r="K176" s="152" t="s">
        <v>1</v>
      </c>
      <c r="L176" s="24"/>
      <c r="M176" s="156" t="s">
        <v>1</v>
      </c>
      <c r="N176" s="157" t="s">
        <v>42</v>
      </c>
      <c r="P176" s="158">
        <f t="shared" si="11"/>
        <v>0</v>
      </c>
      <c r="Q176" s="158">
        <v>0</v>
      </c>
      <c r="R176" s="158">
        <f t="shared" si="12"/>
        <v>0</v>
      </c>
      <c r="S176" s="158">
        <v>0</v>
      </c>
      <c r="T176" s="159">
        <f t="shared" si="13"/>
        <v>0</v>
      </c>
      <c r="AR176" s="41" t="s">
        <v>108</v>
      </c>
      <c r="AT176" s="41" t="s">
        <v>306</v>
      </c>
      <c r="AU176" s="41" t="s">
        <v>315</v>
      </c>
      <c r="AY176" s="17" t="s">
        <v>304</v>
      </c>
      <c r="BE176" s="42">
        <f t="shared" si="14"/>
        <v>0</v>
      </c>
      <c r="BF176" s="42">
        <f t="shared" si="15"/>
        <v>0</v>
      </c>
      <c r="BG176" s="42">
        <f t="shared" si="16"/>
        <v>0</v>
      </c>
      <c r="BH176" s="42">
        <f t="shared" si="17"/>
        <v>0</v>
      </c>
      <c r="BI176" s="42">
        <f t="shared" si="18"/>
        <v>0</v>
      </c>
      <c r="BJ176" s="17" t="s">
        <v>8</v>
      </c>
      <c r="BK176" s="42">
        <f t="shared" si="19"/>
        <v>0</v>
      </c>
      <c r="BL176" s="17" t="s">
        <v>108</v>
      </c>
      <c r="BM176" s="41" t="s">
        <v>2936</v>
      </c>
    </row>
    <row r="177" spans="2:65" s="1" customFormat="1" ht="16.5" customHeight="1" x14ac:dyDescent="0.2">
      <c r="B177" s="24"/>
      <c r="C177" s="150" t="s">
        <v>649</v>
      </c>
      <c r="D177" s="150" t="s">
        <v>306</v>
      </c>
      <c r="E177" s="151" t="s">
        <v>2937</v>
      </c>
      <c r="F177" s="152" t="s">
        <v>2901</v>
      </c>
      <c r="G177" s="153" t="s">
        <v>2656</v>
      </c>
      <c r="H177" s="154">
        <v>1</v>
      </c>
      <c r="I177" s="40"/>
      <c r="J177" s="155">
        <f t="shared" si="10"/>
        <v>0</v>
      </c>
      <c r="K177" s="152" t="s">
        <v>1</v>
      </c>
      <c r="L177" s="24"/>
      <c r="M177" s="156" t="s">
        <v>1</v>
      </c>
      <c r="N177" s="157" t="s">
        <v>42</v>
      </c>
      <c r="P177" s="158">
        <f t="shared" si="11"/>
        <v>0</v>
      </c>
      <c r="Q177" s="158">
        <v>0</v>
      </c>
      <c r="R177" s="158">
        <f t="shared" si="12"/>
        <v>0</v>
      </c>
      <c r="S177" s="158">
        <v>0</v>
      </c>
      <c r="T177" s="159">
        <f t="shared" si="13"/>
        <v>0</v>
      </c>
      <c r="AR177" s="41" t="s">
        <v>108</v>
      </c>
      <c r="AT177" s="41" t="s">
        <v>306</v>
      </c>
      <c r="AU177" s="41" t="s">
        <v>315</v>
      </c>
      <c r="AY177" s="17" t="s">
        <v>304</v>
      </c>
      <c r="BE177" s="42">
        <f t="shared" si="14"/>
        <v>0</v>
      </c>
      <c r="BF177" s="42">
        <f t="shared" si="15"/>
        <v>0</v>
      </c>
      <c r="BG177" s="42">
        <f t="shared" si="16"/>
        <v>0</v>
      </c>
      <c r="BH177" s="42">
        <f t="shared" si="17"/>
        <v>0</v>
      </c>
      <c r="BI177" s="42">
        <f t="shared" si="18"/>
        <v>0</v>
      </c>
      <c r="BJ177" s="17" t="s">
        <v>8</v>
      </c>
      <c r="BK177" s="42">
        <f t="shared" si="19"/>
        <v>0</v>
      </c>
      <c r="BL177" s="17" t="s">
        <v>108</v>
      </c>
      <c r="BM177" s="41" t="s">
        <v>2938</v>
      </c>
    </row>
    <row r="178" spans="2:65" s="1" customFormat="1" ht="16.5" customHeight="1" x14ac:dyDescent="0.2">
      <c r="B178" s="24"/>
      <c r="C178" s="150" t="s">
        <v>655</v>
      </c>
      <c r="D178" s="150" t="s">
        <v>306</v>
      </c>
      <c r="E178" s="151" t="s">
        <v>2939</v>
      </c>
      <c r="F178" s="152" t="s">
        <v>2903</v>
      </c>
      <c r="G178" s="153" t="s">
        <v>2656</v>
      </c>
      <c r="H178" s="154">
        <v>6</v>
      </c>
      <c r="I178" s="40"/>
      <c r="J178" s="155">
        <f t="shared" si="10"/>
        <v>0</v>
      </c>
      <c r="K178" s="152" t="s">
        <v>1</v>
      </c>
      <c r="L178" s="24"/>
      <c r="M178" s="156" t="s">
        <v>1</v>
      </c>
      <c r="N178" s="157" t="s">
        <v>42</v>
      </c>
      <c r="P178" s="158">
        <f t="shared" si="11"/>
        <v>0</v>
      </c>
      <c r="Q178" s="158">
        <v>0</v>
      </c>
      <c r="R178" s="158">
        <f t="shared" si="12"/>
        <v>0</v>
      </c>
      <c r="S178" s="158">
        <v>0</v>
      </c>
      <c r="T178" s="159">
        <f t="shared" si="13"/>
        <v>0</v>
      </c>
      <c r="AR178" s="41" t="s">
        <v>108</v>
      </c>
      <c r="AT178" s="41" t="s">
        <v>306</v>
      </c>
      <c r="AU178" s="41" t="s">
        <v>315</v>
      </c>
      <c r="AY178" s="17" t="s">
        <v>304</v>
      </c>
      <c r="BE178" s="42">
        <f t="shared" si="14"/>
        <v>0</v>
      </c>
      <c r="BF178" s="42">
        <f t="shared" si="15"/>
        <v>0</v>
      </c>
      <c r="BG178" s="42">
        <f t="shared" si="16"/>
        <v>0</v>
      </c>
      <c r="BH178" s="42">
        <f t="shared" si="17"/>
        <v>0</v>
      </c>
      <c r="BI178" s="42">
        <f t="shared" si="18"/>
        <v>0</v>
      </c>
      <c r="BJ178" s="17" t="s">
        <v>8</v>
      </c>
      <c r="BK178" s="42">
        <f t="shared" si="19"/>
        <v>0</v>
      </c>
      <c r="BL178" s="17" t="s">
        <v>108</v>
      </c>
      <c r="BM178" s="41" t="s">
        <v>2940</v>
      </c>
    </row>
    <row r="179" spans="2:65" s="1" customFormat="1" ht="24.2" customHeight="1" x14ac:dyDescent="0.2">
      <c r="B179" s="24"/>
      <c r="C179" s="150" t="s">
        <v>659</v>
      </c>
      <c r="D179" s="150" t="s">
        <v>306</v>
      </c>
      <c r="E179" s="151" t="s">
        <v>2941</v>
      </c>
      <c r="F179" s="152" t="s">
        <v>2905</v>
      </c>
      <c r="G179" s="153" t="s">
        <v>2656</v>
      </c>
      <c r="H179" s="154">
        <v>2</v>
      </c>
      <c r="I179" s="40"/>
      <c r="J179" s="155">
        <f t="shared" si="10"/>
        <v>0</v>
      </c>
      <c r="K179" s="152" t="s">
        <v>1</v>
      </c>
      <c r="L179" s="24"/>
      <c r="M179" s="156" t="s">
        <v>1</v>
      </c>
      <c r="N179" s="157" t="s">
        <v>42</v>
      </c>
      <c r="P179" s="158">
        <f t="shared" si="11"/>
        <v>0</v>
      </c>
      <c r="Q179" s="158">
        <v>0</v>
      </c>
      <c r="R179" s="158">
        <f t="shared" si="12"/>
        <v>0</v>
      </c>
      <c r="S179" s="158">
        <v>0</v>
      </c>
      <c r="T179" s="159">
        <f t="shared" si="13"/>
        <v>0</v>
      </c>
      <c r="AR179" s="41" t="s">
        <v>108</v>
      </c>
      <c r="AT179" s="41" t="s">
        <v>306</v>
      </c>
      <c r="AU179" s="41" t="s">
        <v>315</v>
      </c>
      <c r="AY179" s="17" t="s">
        <v>304</v>
      </c>
      <c r="BE179" s="42">
        <f t="shared" si="14"/>
        <v>0</v>
      </c>
      <c r="BF179" s="42">
        <f t="shared" si="15"/>
        <v>0</v>
      </c>
      <c r="BG179" s="42">
        <f t="shared" si="16"/>
        <v>0</v>
      </c>
      <c r="BH179" s="42">
        <f t="shared" si="17"/>
        <v>0</v>
      </c>
      <c r="BI179" s="42">
        <f t="shared" si="18"/>
        <v>0</v>
      </c>
      <c r="BJ179" s="17" t="s">
        <v>8</v>
      </c>
      <c r="BK179" s="42">
        <f t="shared" si="19"/>
        <v>0</v>
      </c>
      <c r="BL179" s="17" t="s">
        <v>108</v>
      </c>
      <c r="BM179" s="41" t="s">
        <v>2942</v>
      </c>
    </row>
    <row r="180" spans="2:65" s="1" customFormat="1" ht="24.2" customHeight="1" x14ac:dyDescent="0.2">
      <c r="B180" s="24"/>
      <c r="C180" s="150" t="s">
        <v>664</v>
      </c>
      <c r="D180" s="150" t="s">
        <v>306</v>
      </c>
      <c r="E180" s="151" t="s">
        <v>2943</v>
      </c>
      <c r="F180" s="152" t="s">
        <v>2907</v>
      </c>
      <c r="G180" s="153" t="s">
        <v>2656</v>
      </c>
      <c r="H180" s="154">
        <v>2</v>
      </c>
      <c r="I180" s="40"/>
      <c r="J180" s="155">
        <f t="shared" si="10"/>
        <v>0</v>
      </c>
      <c r="K180" s="152" t="s">
        <v>1</v>
      </c>
      <c r="L180" s="24"/>
      <c r="M180" s="156" t="s">
        <v>1</v>
      </c>
      <c r="N180" s="157" t="s">
        <v>42</v>
      </c>
      <c r="P180" s="158">
        <f t="shared" si="11"/>
        <v>0</v>
      </c>
      <c r="Q180" s="158">
        <v>0</v>
      </c>
      <c r="R180" s="158">
        <f t="shared" si="12"/>
        <v>0</v>
      </c>
      <c r="S180" s="158">
        <v>0</v>
      </c>
      <c r="T180" s="159">
        <f t="shared" si="13"/>
        <v>0</v>
      </c>
      <c r="AR180" s="41" t="s">
        <v>108</v>
      </c>
      <c r="AT180" s="41" t="s">
        <v>306</v>
      </c>
      <c r="AU180" s="41" t="s">
        <v>315</v>
      </c>
      <c r="AY180" s="17" t="s">
        <v>304</v>
      </c>
      <c r="BE180" s="42">
        <f t="shared" si="14"/>
        <v>0</v>
      </c>
      <c r="BF180" s="42">
        <f t="shared" si="15"/>
        <v>0</v>
      </c>
      <c r="BG180" s="42">
        <f t="shared" si="16"/>
        <v>0</v>
      </c>
      <c r="BH180" s="42">
        <f t="shared" si="17"/>
        <v>0</v>
      </c>
      <c r="BI180" s="42">
        <f t="shared" si="18"/>
        <v>0</v>
      </c>
      <c r="BJ180" s="17" t="s">
        <v>8</v>
      </c>
      <c r="BK180" s="42">
        <f t="shared" si="19"/>
        <v>0</v>
      </c>
      <c r="BL180" s="17" t="s">
        <v>108</v>
      </c>
      <c r="BM180" s="41" t="s">
        <v>2944</v>
      </c>
    </row>
    <row r="181" spans="2:65" s="1" customFormat="1" ht="44.25" customHeight="1" x14ac:dyDescent="0.2">
      <c r="B181" s="24"/>
      <c r="C181" s="150" t="s">
        <v>669</v>
      </c>
      <c r="D181" s="150" t="s">
        <v>306</v>
      </c>
      <c r="E181" s="151" t="s">
        <v>2945</v>
      </c>
      <c r="F181" s="152" t="s">
        <v>2909</v>
      </c>
      <c r="G181" s="153" t="s">
        <v>2656</v>
      </c>
      <c r="H181" s="154">
        <v>4</v>
      </c>
      <c r="I181" s="40"/>
      <c r="J181" s="155">
        <f t="shared" si="10"/>
        <v>0</v>
      </c>
      <c r="K181" s="152" t="s">
        <v>1</v>
      </c>
      <c r="L181" s="24"/>
      <c r="M181" s="156" t="s">
        <v>1</v>
      </c>
      <c r="N181" s="157" t="s">
        <v>42</v>
      </c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AR181" s="41" t="s">
        <v>108</v>
      </c>
      <c r="AT181" s="41" t="s">
        <v>306</v>
      </c>
      <c r="AU181" s="41" t="s">
        <v>315</v>
      </c>
      <c r="AY181" s="17" t="s">
        <v>304</v>
      </c>
      <c r="BE181" s="42">
        <f t="shared" si="14"/>
        <v>0</v>
      </c>
      <c r="BF181" s="42">
        <f t="shared" si="15"/>
        <v>0</v>
      </c>
      <c r="BG181" s="42">
        <f t="shared" si="16"/>
        <v>0</v>
      </c>
      <c r="BH181" s="42">
        <f t="shared" si="17"/>
        <v>0</v>
      </c>
      <c r="BI181" s="42">
        <f t="shared" si="18"/>
        <v>0</v>
      </c>
      <c r="BJ181" s="17" t="s">
        <v>8</v>
      </c>
      <c r="BK181" s="42">
        <f t="shared" si="19"/>
        <v>0</v>
      </c>
      <c r="BL181" s="17" t="s">
        <v>108</v>
      </c>
      <c r="BM181" s="41" t="s">
        <v>2946</v>
      </c>
    </row>
    <row r="182" spans="2:65" s="1" customFormat="1" ht="49.15" customHeight="1" x14ac:dyDescent="0.2">
      <c r="B182" s="24"/>
      <c r="C182" s="150" t="s">
        <v>675</v>
      </c>
      <c r="D182" s="150" t="s">
        <v>306</v>
      </c>
      <c r="E182" s="151" t="s">
        <v>2947</v>
      </c>
      <c r="F182" s="152" t="s">
        <v>2911</v>
      </c>
      <c r="G182" s="153" t="s">
        <v>2656</v>
      </c>
      <c r="H182" s="154">
        <v>1</v>
      </c>
      <c r="I182" s="40"/>
      <c r="J182" s="155">
        <f t="shared" si="10"/>
        <v>0</v>
      </c>
      <c r="K182" s="152" t="s">
        <v>1</v>
      </c>
      <c r="L182" s="24"/>
      <c r="M182" s="156" t="s">
        <v>1</v>
      </c>
      <c r="N182" s="157" t="s">
        <v>42</v>
      </c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AR182" s="41" t="s">
        <v>108</v>
      </c>
      <c r="AT182" s="41" t="s">
        <v>306</v>
      </c>
      <c r="AU182" s="41" t="s">
        <v>315</v>
      </c>
      <c r="AY182" s="17" t="s">
        <v>304</v>
      </c>
      <c r="BE182" s="42">
        <f t="shared" si="14"/>
        <v>0</v>
      </c>
      <c r="BF182" s="42">
        <f t="shared" si="15"/>
        <v>0</v>
      </c>
      <c r="BG182" s="42">
        <f t="shared" si="16"/>
        <v>0</v>
      </c>
      <c r="BH182" s="42">
        <f t="shared" si="17"/>
        <v>0</v>
      </c>
      <c r="BI182" s="42">
        <f t="shared" si="18"/>
        <v>0</v>
      </c>
      <c r="BJ182" s="17" t="s">
        <v>8</v>
      </c>
      <c r="BK182" s="42">
        <f t="shared" si="19"/>
        <v>0</v>
      </c>
      <c r="BL182" s="17" t="s">
        <v>108</v>
      </c>
      <c r="BM182" s="41" t="s">
        <v>2948</v>
      </c>
    </row>
    <row r="183" spans="2:65" s="1" customFormat="1" ht="66.75" customHeight="1" x14ac:dyDescent="0.2">
      <c r="B183" s="24"/>
      <c r="C183" s="150" t="s">
        <v>681</v>
      </c>
      <c r="D183" s="150" t="s">
        <v>306</v>
      </c>
      <c r="E183" s="151" t="s">
        <v>2949</v>
      </c>
      <c r="F183" s="152" t="s">
        <v>2913</v>
      </c>
      <c r="G183" s="153" t="s">
        <v>2656</v>
      </c>
      <c r="H183" s="154">
        <v>7</v>
      </c>
      <c r="I183" s="40"/>
      <c r="J183" s="155">
        <f t="shared" si="10"/>
        <v>0</v>
      </c>
      <c r="K183" s="152" t="s">
        <v>1</v>
      </c>
      <c r="L183" s="24"/>
      <c r="M183" s="156" t="s">
        <v>1</v>
      </c>
      <c r="N183" s="157" t="s">
        <v>42</v>
      </c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AR183" s="41" t="s">
        <v>108</v>
      </c>
      <c r="AT183" s="41" t="s">
        <v>306</v>
      </c>
      <c r="AU183" s="41" t="s">
        <v>315</v>
      </c>
      <c r="AY183" s="17" t="s">
        <v>304</v>
      </c>
      <c r="BE183" s="42">
        <f t="shared" si="14"/>
        <v>0</v>
      </c>
      <c r="BF183" s="42">
        <f t="shared" si="15"/>
        <v>0</v>
      </c>
      <c r="BG183" s="42">
        <f t="shared" si="16"/>
        <v>0</v>
      </c>
      <c r="BH183" s="42">
        <f t="shared" si="17"/>
        <v>0</v>
      </c>
      <c r="BI183" s="42">
        <f t="shared" si="18"/>
        <v>0</v>
      </c>
      <c r="BJ183" s="17" t="s">
        <v>8</v>
      </c>
      <c r="BK183" s="42">
        <f t="shared" si="19"/>
        <v>0</v>
      </c>
      <c r="BL183" s="17" t="s">
        <v>108</v>
      </c>
      <c r="BM183" s="41" t="s">
        <v>2950</v>
      </c>
    </row>
    <row r="184" spans="2:65" s="1" customFormat="1" ht="16.5" customHeight="1" x14ac:dyDescent="0.2">
      <c r="B184" s="24"/>
      <c r="C184" s="150" t="s">
        <v>685</v>
      </c>
      <c r="D184" s="150" t="s">
        <v>306</v>
      </c>
      <c r="E184" s="151" t="s">
        <v>2951</v>
      </c>
      <c r="F184" s="152" t="s">
        <v>4024</v>
      </c>
      <c r="G184" s="153" t="s">
        <v>346</v>
      </c>
      <c r="H184" s="154">
        <v>25</v>
      </c>
      <c r="I184" s="40"/>
      <c r="J184" s="155">
        <f t="shared" si="10"/>
        <v>0</v>
      </c>
      <c r="K184" s="152" t="s">
        <v>1</v>
      </c>
      <c r="L184" s="24"/>
      <c r="M184" s="156" t="s">
        <v>1</v>
      </c>
      <c r="N184" s="157" t="s">
        <v>42</v>
      </c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AR184" s="41" t="s">
        <v>108</v>
      </c>
      <c r="AT184" s="41" t="s">
        <v>306</v>
      </c>
      <c r="AU184" s="41" t="s">
        <v>315</v>
      </c>
      <c r="AY184" s="17" t="s">
        <v>304</v>
      </c>
      <c r="BE184" s="42">
        <f t="shared" si="14"/>
        <v>0</v>
      </c>
      <c r="BF184" s="42">
        <f t="shared" si="15"/>
        <v>0</v>
      </c>
      <c r="BG184" s="42">
        <f t="shared" si="16"/>
        <v>0</v>
      </c>
      <c r="BH184" s="42">
        <f t="shared" si="17"/>
        <v>0</v>
      </c>
      <c r="BI184" s="42">
        <f t="shared" si="18"/>
        <v>0</v>
      </c>
      <c r="BJ184" s="17" t="s">
        <v>8</v>
      </c>
      <c r="BK184" s="42">
        <f t="shared" si="19"/>
        <v>0</v>
      </c>
      <c r="BL184" s="17" t="s">
        <v>108</v>
      </c>
      <c r="BM184" s="41" t="s">
        <v>2952</v>
      </c>
    </row>
    <row r="185" spans="2:65" s="1" customFormat="1" ht="16.5" customHeight="1" x14ac:dyDescent="0.2">
      <c r="B185" s="24"/>
      <c r="C185" s="150" t="s">
        <v>690</v>
      </c>
      <c r="D185" s="150" t="s">
        <v>306</v>
      </c>
      <c r="E185" s="151" t="s">
        <v>2953</v>
      </c>
      <c r="F185" s="152" t="s">
        <v>4025</v>
      </c>
      <c r="G185" s="153" t="s">
        <v>346</v>
      </c>
      <c r="H185" s="154">
        <v>50</v>
      </c>
      <c r="I185" s="40"/>
      <c r="J185" s="155">
        <f t="shared" si="10"/>
        <v>0</v>
      </c>
      <c r="K185" s="152" t="s">
        <v>1</v>
      </c>
      <c r="L185" s="24"/>
      <c r="M185" s="156" t="s">
        <v>1</v>
      </c>
      <c r="N185" s="157" t="s">
        <v>42</v>
      </c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AR185" s="41" t="s">
        <v>108</v>
      </c>
      <c r="AT185" s="41" t="s">
        <v>306</v>
      </c>
      <c r="AU185" s="41" t="s">
        <v>315</v>
      </c>
      <c r="AY185" s="17" t="s">
        <v>304</v>
      </c>
      <c r="BE185" s="42">
        <f t="shared" si="14"/>
        <v>0</v>
      </c>
      <c r="BF185" s="42">
        <f t="shared" si="15"/>
        <v>0</v>
      </c>
      <c r="BG185" s="42">
        <f t="shared" si="16"/>
        <v>0</v>
      </c>
      <c r="BH185" s="42">
        <f t="shared" si="17"/>
        <v>0</v>
      </c>
      <c r="BI185" s="42">
        <f t="shared" si="18"/>
        <v>0</v>
      </c>
      <c r="BJ185" s="17" t="s">
        <v>8</v>
      </c>
      <c r="BK185" s="42">
        <f t="shared" si="19"/>
        <v>0</v>
      </c>
      <c r="BL185" s="17" t="s">
        <v>108</v>
      </c>
      <c r="BM185" s="41" t="s">
        <v>2954</v>
      </c>
    </row>
    <row r="186" spans="2:65" s="1" customFormat="1" ht="16.5" customHeight="1" x14ac:dyDescent="0.2">
      <c r="B186" s="24"/>
      <c r="C186" s="150" t="s">
        <v>695</v>
      </c>
      <c r="D186" s="150" t="s">
        <v>306</v>
      </c>
      <c r="E186" s="151" t="s">
        <v>2955</v>
      </c>
      <c r="F186" s="152" t="s">
        <v>4026</v>
      </c>
      <c r="G186" s="153" t="s">
        <v>346</v>
      </c>
      <c r="H186" s="154">
        <v>10</v>
      </c>
      <c r="I186" s="40"/>
      <c r="J186" s="155">
        <f t="shared" si="10"/>
        <v>0</v>
      </c>
      <c r="K186" s="152" t="s">
        <v>1</v>
      </c>
      <c r="L186" s="24"/>
      <c r="M186" s="156" t="s">
        <v>1</v>
      </c>
      <c r="N186" s="157" t="s">
        <v>42</v>
      </c>
      <c r="P186" s="158">
        <f t="shared" si="11"/>
        <v>0</v>
      </c>
      <c r="Q186" s="158">
        <v>0</v>
      </c>
      <c r="R186" s="158">
        <f t="shared" si="12"/>
        <v>0</v>
      </c>
      <c r="S186" s="158">
        <v>0</v>
      </c>
      <c r="T186" s="159">
        <f t="shared" si="13"/>
        <v>0</v>
      </c>
      <c r="AR186" s="41" t="s">
        <v>108</v>
      </c>
      <c r="AT186" s="41" t="s">
        <v>306</v>
      </c>
      <c r="AU186" s="41" t="s">
        <v>315</v>
      </c>
      <c r="AY186" s="17" t="s">
        <v>304</v>
      </c>
      <c r="BE186" s="42">
        <f t="shared" si="14"/>
        <v>0</v>
      </c>
      <c r="BF186" s="42">
        <f t="shared" si="15"/>
        <v>0</v>
      </c>
      <c r="BG186" s="42">
        <f t="shared" si="16"/>
        <v>0</v>
      </c>
      <c r="BH186" s="42">
        <f t="shared" si="17"/>
        <v>0</v>
      </c>
      <c r="BI186" s="42">
        <f t="shared" si="18"/>
        <v>0</v>
      </c>
      <c r="BJ186" s="17" t="s">
        <v>8</v>
      </c>
      <c r="BK186" s="42">
        <f t="shared" si="19"/>
        <v>0</v>
      </c>
      <c r="BL186" s="17" t="s">
        <v>108</v>
      </c>
      <c r="BM186" s="41" t="s">
        <v>2956</v>
      </c>
    </row>
    <row r="187" spans="2:65" s="1" customFormat="1" ht="16.5" customHeight="1" x14ac:dyDescent="0.2">
      <c r="B187" s="24"/>
      <c r="C187" s="150" t="s">
        <v>700</v>
      </c>
      <c r="D187" s="150" t="s">
        <v>306</v>
      </c>
      <c r="E187" s="151" t="s">
        <v>2957</v>
      </c>
      <c r="F187" s="152" t="s">
        <v>4027</v>
      </c>
      <c r="G187" s="153" t="s">
        <v>346</v>
      </c>
      <c r="H187" s="154">
        <v>2</v>
      </c>
      <c r="I187" s="40"/>
      <c r="J187" s="155">
        <f t="shared" si="10"/>
        <v>0</v>
      </c>
      <c r="K187" s="152" t="s">
        <v>1</v>
      </c>
      <c r="L187" s="24"/>
      <c r="M187" s="156" t="s">
        <v>1</v>
      </c>
      <c r="N187" s="157" t="s">
        <v>42</v>
      </c>
      <c r="P187" s="158">
        <f t="shared" si="11"/>
        <v>0</v>
      </c>
      <c r="Q187" s="158">
        <v>0</v>
      </c>
      <c r="R187" s="158">
        <f t="shared" si="12"/>
        <v>0</v>
      </c>
      <c r="S187" s="158">
        <v>0</v>
      </c>
      <c r="T187" s="159">
        <f t="shared" si="13"/>
        <v>0</v>
      </c>
      <c r="AR187" s="41" t="s">
        <v>108</v>
      </c>
      <c r="AT187" s="41" t="s">
        <v>306</v>
      </c>
      <c r="AU187" s="41" t="s">
        <v>315</v>
      </c>
      <c r="AY187" s="17" t="s">
        <v>304</v>
      </c>
      <c r="BE187" s="42">
        <f t="shared" si="14"/>
        <v>0</v>
      </c>
      <c r="BF187" s="42">
        <f t="shared" si="15"/>
        <v>0</v>
      </c>
      <c r="BG187" s="42">
        <f t="shared" si="16"/>
        <v>0</v>
      </c>
      <c r="BH187" s="42">
        <f t="shared" si="17"/>
        <v>0</v>
      </c>
      <c r="BI187" s="42">
        <f t="shared" si="18"/>
        <v>0</v>
      </c>
      <c r="BJ187" s="17" t="s">
        <v>8</v>
      </c>
      <c r="BK187" s="42">
        <f t="shared" si="19"/>
        <v>0</v>
      </c>
      <c r="BL187" s="17" t="s">
        <v>108</v>
      </c>
      <c r="BM187" s="41" t="s">
        <v>2958</v>
      </c>
    </row>
    <row r="188" spans="2:65" s="1" customFormat="1" ht="65.099999999999994" customHeight="1" x14ac:dyDescent="0.2">
      <c r="B188" s="24"/>
      <c r="C188" s="150" t="s">
        <v>704</v>
      </c>
      <c r="D188" s="150" t="s">
        <v>306</v>
      </c>
      <c r="E188" s="151" t="s">
        <v>2959</v>
      </c>
      <c r="F188" s="152" t="s">
        <v>4028</v>
      </c>
      <c r="G188" s="153" t="s">
        <v>346</v>
      </c>
      <c r="H188" s="154">
        <v>100</v>
      </c>
      <c r="I188" s="40"/>
      <c r="J188" s="155">
        <f t="shared" si="10"/>
        <v>0</v>
      </c>
      <c r="K188" s="152" t="s">
        <v>1</v>
      </c>
      <c r="L188" s="24"/>
      <c r="M188" s="156" t="s">
        <v>1</v>
      </c>
      <c r="N188" s="157" t="s">
        <v>42</v>
      </c>
      <c r="P188" s="158">
        <f t="shared" si="11"/>
        <v>0</v>
      </c>
      <c r="Q188" s="158">
        <v>0</v>
      </c>
      <c r="R188" s="158">
        <f t="shared" si="12"/>
        <v>0</v>
      </c>
      <c r="S188" s="158">
        <v>0</v>
      </c>
      <c r="T188" s="159">
        <f t="shared" si="13"/>
        <v>0</v>
      </c>
      <c r="AR188" s="41" t="s">
        <v>108</v>
      </c>
      <c r="AT188" s="41" t="s">
        <v>306</v>
      </c>
      <c r="AU188" s="41" t="s">
        <v>315</v>
      </c>
      <c r="AY188" s="17" t="s">
        <v>304</v>
      </c>
      <c r="BE188" s="42">
        <f t="shared" si="14"/>
        <v>0</v>
      </c>
      <c r="BF188" s="42">
        <f t="shared" si="15"/>
        <v>0</v>
      </c>
      <c r="BG188" s="42">
        <f t="shared" si="16"/>
        <v>0</v>
      </c>
      <c r="BH188" s="42">
        <f t="shared" si="17"/>
        <v>0</v>
      </c>
      <c r="BI188" s="42">
        <f t="shared" si="18"/>
        <v>0</v>
      </c>
      <c r="BJ188" s="17" t="s">
        <v>8</v>
      </c>
      <c r="BK188" s="42">
        <f t="shared" si="19"/>
        <v>0</v>
      </c>
      <c r="BL188" s="17" t="s">
        <v>108</v>
      </c>
      <c r="BM188" s="41" t="s">
        <v>2960</v>
      </c>
    </row>
    <row r="189" spans="2:65" s="1" customFormat="1" ht="65.099999999999994" customHeight="1" x14ac:dyDescent="0.2">
      <c r="B189" s="24"/>
      <c r="C189" s="150" t="s">
        <v>709</v>
      </c>
      <c r="D189" s="150" t="s">
        <v>306</v>
      </c>
      <c r="E189" s="151" t="s">
        <v>2961</v>
      </c>
      <c r="F189" s="152" t="s">
        <v>4029</v>
      </c>
      <c r="G189" s="153" t="s">
        <v>346</v>
      </c>
      <c r="H189" s="154">
        <v>30</v>
      </c>
      <c r="I189" s="40"/>
      <c r="J189" s="155">
        <f t="shared" si="10"/>
        <v>0</v>
      </c>
      <c r="K189" s="152" t="s">
        <v>1</v>
      </c>
      <c r="L189" s="24"/>
      <c r="M189" s="156" t="s">
        <v>1</v>
      </c>
      <c r="N189" s="157" t="s">
        <v>42</v>
      </c>
      <c r="P189" s="158">
        <f t="shared" si="11"/>
        <v>0</v>
      </c>
      <c r="Q189" s="158">
        <v>0</v>
      </c>
      <c r="R189" s="158">
        <f t="shared" si="12"/>
        <v>0</v>
      </c>
      <c r="S189" s="158">
        <v>0</v>
      </c>
      <c r="T189" s="159">
        <f t="shared" si="13"/>
        <v>0</v>
      </c>
      <c r="AR189" s="41" t="s">
        <v>108</v>
      </c>
      <c r="AT189" s="41" t="s">
        <v>306</v>
      </c>
      <c r="AU189" s="41" t="s">
        <v>315</v>
      </c>
      <c r="AY189" s="17" t="s">
        <v>304</v>
      </c>
      <c r="BE189" s="42">
        <f t="shared" si="14"/>
        <v>0</v>
      </c>
      <c r="BF189" s="42">
        <f t="shared" si="15"/>
        <v>0</v>
      </c>
      <c r="BG189" s="42">
        <f t="shared" si="16"/>
        <v>0</v>
      </c>
      <c r="BH189" s="42">
        <f t="shared" si="17"/>
        <v>0</v>
      </c>
      <c r="BI189" s="42">
        <f t="shared" si="18"/>
        <v>0</v>
      </c>
      <c r="BJ189" s="17" t="s">
        <v>8</v>
      </c>
      <c r="BK189" s="42">
        <f t="shared" si="19"/>
        <v>0</v>
      </c>
      <c r="BL189" s="17" t="s">
        <v>108</v>
      </c>
      <c r="BM189" s="41" t="s">
        <v>2962</v>
      </c>
    </row>
    <row r="190" spans="2:65" s="1" customFormat="1" ht="39.950000000000003" customHeight="1" x14ac:dyDescent="0.2">
      <c r="B190" s="24"/>
      <c r="C190" s="150" t="s">
        <v>714</v>
      </c>
      <c r="D190" s="150" t="s">
        <v>306</v>
      </c>
      <c r="E190" s="151" t="s">
        <v>2963</v>
      </c>
      <c r="F190" s="152" t="s">
        <v>4030</v>
      </c>
      <c r="G190" s="153" t="s">
        <v>346</v>
      </c>
      <c r="H190" s="154">
        <v>25</v>
      </c>
      <c r="I190" s="40"/>
      <c r="J190" s="155">
        <f t="shared" ref="J190:J219" si="20">ROUND(I190*H190,0)</f>
        <v>0</v>
      </c>
      <c r="K190" s="152" t="s">
        <v>1</v>
      </c>
      <c r="L190" s="24"/>
      <c r="M190" s="156" t="s">
        <v>1</v>
      </c>
      <c r="N190" s="157" t="s">
        <v>42</v>
      </c>
      <c r="P190" s="158">
        <f t="shared" ref="P190:P219" si="21">O190*H190</f>
        <v>0</v>
      </c>
      <c r="Q190" s="158">
        <v>0</v>
      </c>
      <c r="R190" s="158">
        <f t="shared" ref="R190:R219" si="22">Q190*H190</f>
        <v>0</v>
      </c>
      <c r="S190" s="158">
        <v>0</v>
      </c>
      <c r="T190" s="159">
        <f t="shared" ref="T190:T219" si="23">S190*H190</f>
        <v>0</v>
      </c>
      <c r="AR190" s="41" t="s">
        <v>108</v>
      </c>
      <c r="AT190" s="41" t="s">
        <v>306</v>
      </c>
      <c r="AU190" s="41" t="s">
        <v>315</v>
      </c>
      <c r="AY190" s="17" t="s">
        <v>304</v>
      </c>
      <c r="BE190" s="42">
        <f t="shared" ref="BE190:BE219" si="24">IF(N190="základní",J190,0)</f>
        <v>0</v>
      </c>
      <c r="BF190" s="42">
        <f t="shared" ref="BF190:BF219" si="25">IF(N190="snížená",J190,0)</f>
        <v>0</v>
      </c>
      <c r="BG190" s="42">
        <f t="shared" ref="BG190:BG219" si="26">IF(N190="zákl. přenesená",J190,0)</f>
        <v>0</v>
      </c>
      <c r="BH190" s="42">
        <f t="shared" ref="BH190:BH219" si="27">IF(N190="sníž. přenesená",J190,0)</f>
        <v>0</v>
      </c>
      <c r="BI190" s="42">
        <f t="shared" ref="BI190:BI219" si="28">IF(N190="nulová",J190,0)</f>
        <v>0</v>
      </c>
      <c r="BJ190" s="17" t="s">
        <v>8</v>
      </c>
      <c r="BK190" s="42">
        <f t="shared" ref="BK190:BK219" si="29">ROUND(I190*H190,0)</f>
        <v>0</v>
      </c>
      <c r="BL190" s="17" t="s">
        <v>108</v>
      </c>
      <c r="BM190" s="41" t="s">
        <v>2964</v>
      </c>
    </row>
    <row r="191" spans="2:65" s="1" customFormat="1" ht="39.950000000000003" customHeight="1" x14ac:dyDescent="0.2">
      <c r="B191" s="24"/>
      <c r="C191" s="150" t="s">
        <v>719</v>
      </c>
      <c r="D191" s="150" t="s">
        <v>306</v>
      </c>
      <c r="E191" s="151" t="s">
        <v>2965</v>
      </c>
      <c r="F191" s="152" t="s">
        <v>4031</v>
      </c>
      <c r="G191" s="153" t="s">
        <v>346</v>
      </c>
      <c r="H191" s="154">
        <v>50</v>
      </c>
      <c r="I191" s="40"/>
      <c r="J191" s="155">
        <f t="shared" si="20"/>
        <v>0</v>
      </c>
      <c r="K191" s="152" t="s">
        <v>1</v>
      </c>
      <c r="L191" s="24"/>
      <c r="M191" s="156" t="s">
        <v>1</v>
      </c>
      <c r="N191" s="157" t="s">
        <v>42</v>
      </c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AR191" s="41" t="s">
        <v>108</v>
      </c>
      <c r="AT191" s="41" t="s">
        <v>306</v>
      </c>
      <c r="AU191" s="41" t="s">
        <v>315</v>
      </c>
      <c r="AY191" s="17" t="s">
        <v>304</v>
      </c>
      <c r="BE191" s="42">
        <f t="shared" si="24"/>
        <v>0</v>
      </c>
      <c r="BF191" s="42">
        <f t="shared" si="25"/>
        <v>0</v>
      </c>
      <c r="BG191" s="42">
        <f t="shared" si="26"/>
        <v>0</v>
      </c>
      <c r="BH191" s="42">
        <f t="shared" si="27"/>
        <v>0</v>
      </c>
      <c r="BI191" s="42">
        <f t="shared" si="28"/>
        <v>0</v>
      </c>
      <c r="BJ191" s="17" t="s">
        <v>8</v>
      </c>
      <c r="BK191" s="42">
        <f t="shared" si="29"/>
        <v>0</v>
      </c>
      <c r="BL191" s="17" t="s">
        <v>108</v>
      </c>
      <c r="BM191" s="41" t="s">
        <v>2966</v>
      </c>
    </row>
    <row r="192" spans="2:65" s="1" customFormat="1" ht="39.950000000000003" customHeight="1" x14ac:dyDescent="0.2">
      <c r="B192" s="24"/>
      <c r="C192" s="150" t="s">
        <v>738</v>
      </c>
      <c r="D192" s="150" t="s">
        <v>306</v>
      </c>
      <c r="E192" s="151" t="s">
        <v>2967</v>
      </c>
      <c r="F192" s="152" t="s">
        <v>4032</v>
      </c>
      <c r="G192" s="153" t="s">
        <v>346</v>
      </c>
      <c r="H192" s="154">
        <v>10</v>
      </c>
      <c r="I192" s="40"/>
      <c r="J192" s="155">
        <f t="shared" si="20"/>
        <v>0</v>
      </c>
      <c r="K192" s="152" t="s">
        <v>1</v>
      </c>
      <c r="L192" s="24"/>
      <c r="M192" s="156" t="s">
        <v>1</v>
      </c>
      <c r="N192" s="157" t="s">
        <v>42</v>
      </c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AR192" s="41" t="s">
        <v>108</v>
      </c>
      <c r="AT192" s="41" t="s">
        <v>306</v>
      </c>
      <c r="AU192" s="41" t="s">
        <v>315</v>
      </c>
      <c r="AY192" s="17" t="s">
        <v>304</v>
      </c>
      <c r="BE192" s="42">
        <f t="shared" si="24"/>
        <v>0</v>
      </c>
      <c r="BF192" s="42">
        <f t="shared" si="25"/>
        <v>0</v>
      </c>
      <c r="BG192" s="42">
        <f t="shared" si="26"/>
        <v>0</v>
      </c>
      <c r="BH192" s="42">
        <f t="shared" si="27"/>
        <v>0</v>
      </c>
      <c r="BI192" s="42">
        <f t="shared" si="28"/>
        <v>0</v>
      </c>
      <c r="BJ192" s="17" t="s">
        <v>8</v>
      </c>
      <c r="BK192" s="42">
        <f t="shared" si="29"/>
        <v>0</v>
      </c>
      <c r="BL192" s="17" t="s">
        <v>108</v>
      </c>
      <c r="BM192" s="41" t="s">
        <v>2968</v>
      </c>
    </row>
    <row r="193" spans="2:65" s="1" customFormat="1" ht="30" customHeight="1" x14ac:dyDescent="0.2">
      <c r="B193" s="24"/>
      <c r="C193" s="150" t="s">
        <v>743</v>
      </c>
      <c r="D193" s="150" t="s">
        <v>306</v>
      </c>
      <c r="E193" s="151" t="s">
        <v>2969</v>
      </c>
      <c r="F193" s="152" t="s">
        <v>4033</v>
      </c>
      <c r="G193" s="153" t="s">
        <v>346</v>
      </c>
      <c r="H193" s="154">
        <v>30</v>
      </c>
      <c r="I193" s="40"/>
      <c r="J193" s="155">
        <f t="shared" si="20"/>
        <v>0</v>
      </c>
      <c r="K193" s="152" t="s">
        <v>1</v>
      </c>
      <c r="L193" s="24"/>
      <c r="M193" s="156" t="s">
        <v>1</v>
      </c>
      <c r="N193" s="157" t="s">
        <v>42</v>
      </c>
      <c r="P193" s="158">
        <f t="shared" si="21"/>
        <v>0</v>
      </c>
      <c r="Q193" s="158">
        <v>0</v>
      </c>
      <c r="R193" s="158">
        <f t="shared" si="22"/>
        <v>0</v>
      </c>
      <c r="S193" s="158">
        <v>0</v>
      </c>
      <c r="T193" s="159">
        <f t="shared" si="23"/>
        <v>0</v>
      </c>
      <c r="AR193" s="41" t="s">
        <v>108</v>
      </c>
      <c r="AT193" s="41" t="s">
        <v>306</v>
      </c>
      <c r="AU193" s="41" t="s">
        <v>315</v>
      </c>
      <c r="AY193" s="17" t="s">
        <v>304</v>
      </c>
      <c r="BE193" s="42">
        <f t="shared" si="24"/>
        <v>0</v>
      </c>
      <c r="BF193" s="42">
        <f t="shared" si="25"/>
        <v>0</v>
      </c>
      <c r="BG193" s="42">
        <f t="shared" si="26"/>
        <v>0</v>
      </c>
      <c r="BH193" s="42">
        <f t="shared" si="27"/>
        <v>0</v>
      </c>
      <c r="BI193" s="42">
        <f t="shared" si="28"/>
        <v>0</v>
      </c>
      <c r="BJ193" s="17" t="s">
        <v>8</v>
      </c>
      <c r="BK193" s="42">
        <f t="shared" si="29"/>
        <v>0</v>
      </c>
      <c r="BL193" s="17" t="s">
        <v>108</v>
      </c>
      <c r="BM193" s="41" t="s">
        <v>2970</v>
      </c>
    </row>
    <row r="194" spans="2:65" s="1" customFormat="1" ht="30" customHeight="1" x14ac:dyDescent="0.2">
      <c r="B194" s="24"/>
      <c r="C194" s="150" t="s">
        <v>749</v>
      </c>
      <c r="D194" s="150" t="s">
        <v>306</v>
      </c>
      <c r="E194" s="151" t="s">
        <v>2971</v>
      </c>
      <c r="F194" s="152" t="s">
        <v>4034</v>
      </c>
      <c r="G194" s="153" t="s">
        <v>346</v>
      </c>
      <c r="H194" s="154">
        <v>100</v>
      </c>
      <c r="I194" s="40"/>
      <c r="J194" s="155">
        <f t="shared" si="20"/>
        <v>0</v>
      </c>
      <c r="K194" s="152" t="s">
        <v>1</v>
      </c>
      <c r="L194" s="24"/>
      <c r="M194" s="156" t="s">
        <v>1</v>
      </c>
      <c r="N194" s="157" t="s">
        <v>42</v>
      </c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AR194" s="41" t="s">
        <v>108</v>
      </c>
      <c r="AT194" s="41" t="s">
        <v>306</v>
      </c>
      <c r="AU194" s="41" t="s">
        <v>315</v>
      </c>
      <c r="AY194" s="17" t="s">
        <v>304</v>
      </c>
      <c r="BE194" s="42">
        <f t="shared" si="24"/>
        <v>0</v>
      </c>
      <c r="BF194" s="42">
        <f t="shared" si="25"/>
        <v>0</v>
      </c>
      <c r="BG194" s="42">
        <f t="shared" si="26"/>
        <v>0</v>
      </c>
      <c r="BH194" s="42">
        <f t="shared" si="27"/>
        <v>0</v>
      </c>
      <c r="BI194" s="42">
        <f t="shared" si="28"/>
        <v>0</v>
      </c>
      <c r="BJ194" s="17" t="s">
        <v>8</v>
      </c>
      <c r="BK194" s="42">
        <f t="shared" si="29"/>
        <v>0</v>
      </c>
      <c r="BL194" s="17" t="s">
        <v>108</v>
      </c>
      <c r="BM194" s="41" t="s">
        <v>2972</v>
      </c>
    </row>
    <row r="195" spans="2:65" s="1" customFormat="1" ht="21.75" customHeight="1" x14ac:dyDescent="0.2">
      <c r="B195" s="24"/>
      <c r="C195" s="150" t="s">
        <v>754</v>
      </c>
      <c r="D195" s="150" t="s">
        <v>306</v>
      </c>
      <c r="E195" s="151" t="s">
        <v>2973</v>
      </c>
      <c r="F195" s="152" t="s">
        <v>2926</v>
      </c>
      <c r="G195" s="153" t="s">
        <v>346</v>
      </c>
      <c r="H195" s="154">
        <v>90</v>
      </c>
      <c r="I195" s="40"/>
      <c r="J195" s="155">
        <f t="shared" si="20"/>
        <v>0</v>
      </c>
      <c r="K195" s="152" t="s">
        <v>1</v>
      </c>
      <c r="L195" s="24"/>
      <c r="M195" s="156" t="s">
        <v>1</v>
      </c>
      <c r="N195" s="157" t="s">
        <v>42</v>
      </c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AR195" s="41" t="s">
        <v>108</v>
      </c>
      <c r="AT195" s="41" t="s">
        <v>306</v>
      </c>
      <c r="AU195" s="41" t="s">
        <v>315</v>
      </c>
      <c r="AY195" s="17" t="s">
        <v>304</v>
      </c>
      <c r="BE195" s="42">
        <f t="shared" si="24"/>
        <v>0</v>
      </c>
      <c r="BF195" s="42">
        <f t="shared" si="25"/>
        <v>0</v>
      </c>
      <c r="BG195" s="42">
        <f t="shared" si="26"/>
        <v>0</v>
      </c>
      <c r="BH195" s="42">
        <f t="shared" si="27"/>
        <v>0</v>
      </c>
      <c r="BI195" s="42">
        <f t="shared" si="28"/>
        <v>0</v>
      </c>
      <c r="BJ195" s="17" t="s">
        <v>8</v>
      </c>
      <c r="BK195" s="42">
        <f t="shared" si="29"/>
        <v>0</v>
      </c>
      <c r="BL195" s="17" t="s">
        <v>108</v>
      </c>
      <c r="BM195" s="41" t="s">
        <v>2974</v>
      </c>
    </row>
    <row r="196" spans="2:65" s="1" customFormat="1" ht="66.75" customHeight="1" x14ac:dyDescent="0.2">
      <c r="B196" s="24"/>
      <c r="C196" s="150" t="s">
        <v>783</v>
      </c>
      <c r="D196" s="150" t="s">
        <v>306</v>
      </c>
      <c r="E196" s="151" t="s">
        <v>2975</v>
      </c>
      <c r="F196" s="152" t="s">
        <v>2854</v>
      </c>
      <c r="G196" s="153" t="s">
        <v>2656</v>
      </c>
      <c r="H196" s="154">
        <v>1</v>
      </c>
      <c r="I196" s="40"/>
      <c r="J196" s="155">
        <f t="shared" si="20"/>
        <v>0</v>
      </c>
      <c r="K196" s="152" t="s">
        <v>1</v>
      </c>
      <c r="L196" s="24"/>
      <c r="M196" s="156" t="s">
        <v>1</v>
      </c>
      <c r="N196" s="157" t="s">
        <v>42</v>
      </c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AR196" s="41" t="s">
        <v>108</v>
      </c>
      <c r="AT196" s="41" t="s">
        <v>306</v>
      </c>
      <c r="AU196" s="41" t="s">
        <v>315</v>
      </c>
      <c r="AY196" s="17" t="s">
        <v>304</v>
      </c>
      <c r="BE196" s="42">
        <f t="shared" si="24"/>
        <v>0</v>
      </c>
      <c r="BF196" s="42">
        <f t="shared" si="25"/>
        <v>0</v>
      </c>
      <c r="BG196" s="42">
        <f t="shared" si="26"/>
        <v>0</v>
      </c>
      <c r="BH196" s="42">
        <f t="shared" si="27"/>
        <v>0</v>
      </c>
      <c r="BI196" s="42">
        <f t="shared" si="28"/>
        <v>0</v>
      </c>
      <c r="BJ196" s="17" t="s">
        <v>8</v>
      </c>
      <c r="BK196" s="42">
        <f t="shared" si="29"/>
        <v>0</v>
      </c>
      <c r="BL196" s="17" t="s">
        <v>108</v>
      </c>
      <c r="BM196" s="41" t="s">
        <v>2976</v>
      </c>
    </row>
    <row r="197" spans="2:65" s="1" customFormat="1" ht="66.75" customHeight="1" x14ac:dyDescent="0.2">
      <c r="B197" s="24"/>
      <c r="C197" s="150" t="s">
        <v>788</v>
      </c>
      <c r="D197" s="150" t="s">
        <v>306</v>
      </c>
      <c r="E197" s="151" t="s">
        <v>2977</v>
      </c>
      <c r="F197" s="152" t="s">
        <v>2856</v>
      </c>
      <c r="G197" s="153" t="s">
        <v>2656</v>
      </c>
      <c r="H197" s="154">
        <v>1</v>
      </c>
      <c r="I197" s="40"/>
      <c r="J197" s="155">
        <f t="shared" si="20"/>
        <v>0</v>
      </c>
      <c r="K197" s="152" t="s">
        <v>1</v>
      </c>
      <c r="L197" s="24"/>
      <c r="M197" s="156" t="s">
        <v>1</v>
      </c>
      <c r="N197" s="157" t="s">
        <v>42</v>
      </c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AR197" s="41" t="s">
        <v>108</v>
      </c>
      <c r="AT197" s="41" t="s">
        <v>306</v>
      </c>
      <c r="AU197" s="41" t="s">
        <v>315</v>
      </c>
      <c r="AY197" s="17" t="s">
        <v>304</v>
      </c>
      <c r="BE197" s="42">
        <f t="shared" si="24"/>
        <v>0</v>
      </c>
      <c r="BF197" s="42">
        <f t="shared" si="25"/>
        <v>0</v>
      </c>
      <c r="BG197" s="42">
        <f t="shared" si="26"/>
        <v>0</v>
      </c>
      <c r="BH197" s="42">
        <f t="shared" si="27"/>
        <v>0</v>
      </c>
      <c r="BI197" s="42">
        <f t="shared" si="28"/>
        <v>0</v>
      </c>
      <c r="BJ197" s="17" t="s">
        <v>8</v>
      </c>
      <c r="BK197" s="42">
        <f t="shared" si="29"/>
        <v>0</v>
      </c>
      <c r="BL197" s="17" t="s">
        <v>108</v>
      </c>
      <c r="BM197" s="41" t="s">
        <v>2978</v>
      </c>
    </row>
    <row r="198" spans="2:65" s="1" customFormat="1" ht="66.75" customHeight="1" x14ac:dyDescent="0.2">
      <c r="B198" s="24"/>
      <c r="C198" s="150" t="s">
        <v>793</v>
      </c>
      <c r="D198" s="150" t="s">
        <v>306</v>
      </c>
      <c r="E198" s="151" t="s">
        <v>2979</v>
      </c>
      <c r="F198" s="152" t="s">
        <v>2858</v>
      </c>
      <c r="G198" s="153" t="s">
        <v>2656</v>
      </c>
      <c r="H198" s="154">
        <v>1</v>
      </c>
      <c r="I198" s="40"/>
      <c r="J198" s="155">
        <f t="shared" si="20"/>
        <v>0</v>
      </c>
      <c r="K198" s="152" t="s">
        <v>1</v>
      </c>
      <c r="L198" s="24"/>
      <c r="M198" s="156" t="s">
        <v>1</v>
      </c>
      <c r="N198" s="157" t="s">
        <v>42</v>
      </c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AR198" s="41" t="s">
        <v>108</v>
      </c>
      <c r="AT198" s="41" t="s">
        <v>306</v>
      </c>
      <c r="AU198" s="41" t="s">
        <v>315</v>
      </c>
      <c r="AY198" s="17" t="s">
        <v>304</v>
      </c>
      <c r="BE198" s="42">
        <f t="shared" si="24"/>
        <v>0</v>
      </c>
      <c r="BF198" s="42">
        <f t="shared" si="25"/>
        <v>0</v>
      </c>
      <c r="BG198" s="42">
        <f t="shared" si="26"/>
        <v>0</v>
      </c>
      <c r="BH198" s="42">
        <f t="shared" si="27"/>
        <v>0</v>
      </c>
      <c r="BI198" s="42">
        <f t="shared" si="28"/>
        <v>0</v>
      </c>
      <c r="BJ198" s="17" t="s">
        <v>8</v>
      </c>
      <c r="BK198" s="42">
        <f t="shared" si="29"/>
        <v>0</v>
      </c>
      <c r="BL198" s="17" t="s">
        <v>108</v>
      </c>
      <c r="BM198" s="41" t="s">
        <v>2980</v>
      </c>
    </row>
    <row r="199" spans="2:65" s="1" customFormat="1" ht="24.2" customHeight="1" x14ac:dyDescent="0.2">
      <c r="B199" s="24"/>
      <c r="C199" s="150" t="s">
        <v>800</v>
      </c>
      <c r="D199" s="150" t="s">
        <v>306</v>
      </c>
      <c r="E199" s="151" t="s">
        <v>2981</v>
      </c>
      <c r="F199" s="152" t="s">
        <v>2867</v>
      </c>
      <c r="G199" s="153" t="s">
        <v>2656</v>
      </c>
      <c r="H199" s="154">
        <v>2</v>
      </c>
      <c r="I199" s="40"/>
      <c r="J199" s="155">
        <f t="shared" si="20"/>
        <v>0</v>
      </c>
      <c r="K199" s="152" t="s">
        <v>1</v>
      </c>
      <c r="L199" s="24"/>
      <c r="M199" s="156" t="s">
        <v>1</v>
      </c>
      <c r="N199" s="157" t="s">
        <v>42</v>
      </c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AR199" s="41" t="s">
        <v>108</v>
      </c>
      <c r="AT199" s="41" t="s">
        <v>306</v>
      </c>
      <c r="AU199" s="41" t="s">
        <v>315</v>
      </c>
      <c r="AY199" s="17" t="s">
        <v>304</v>
      </c>
      <c r="BE199" s="42">
        <f t="shared" si="24"/>
        <v>0</v>
      </c>
      <c r="BF199" s="42">
        <f t="shared" si="25"/>
        <v>0</v>
      </c>
      <c r="BG199" s="42">
        <f t="shared" si="26"/>
        <v>0</v>
      </c>
      <c r="BH199" s="42">
        <f t="shared" si="27"/>
        <v>0</v>
      </c>
      <c r="BI199" s="42">
        <f t="shared" si="28"/>
        <v>0</v>
      </c>
      <c r="BJ199" s="17" t="s">
        <v>8</v>
      </c>
      <c r="BK199" s="42">
        <f t="shared" si="29"/>
        <v>0</v>
      </c>
      <c r="BL199" s="17" t="s">
        <v>108</v>
      </c>
      <c r="BM199" s="41" t="s">
        <v>2982</v>
      </c>
    </row>
    <row r="200" spans="2:65" s="1" customFormat="1" ht="24.2" customHeight="1" x14ac:dyDescent="0.2">
      <c r="B200" s="24"/>
      <c r="C200" s="150" t="s">
        <v>808</v>
      </c>
      <c r="D200" s="150" t="s">
        <v>306</v>
      </c>
      <c r="E200" s="151" t="s">
        <v>2983</v>
      </c>
      <c r="F200" s="152" t="s">
        <v>2869</v>
      </c>
      <c r="G200" s="153" t="s">
        <v>2656</v>
      </c>
      <c r="H200" s="154">
        <v>1</v>
      </c>
      <c r="I200" s="40"/>
      <c r="J200" s="155">
        <f t="shared" si="20"/>
        <v>0</v>
      </c>
      <c r="K200" s="152" t="s">
        <v>1</v>
      </c>
      <c r="L200" s="24"/>
      <c r="M200" s="156" t="s">
        <v>1</v>
      </c>
      <c r="N200" s="157" t="s">
        <v>42</v>
      </c>
      <c r="P200" s="158">
        <f t="shared" si="21"/>
        <v>0</v>
      </c>
      <c r="Q200" s="158">
        <v>0</v>
      </c>
      <c r="R200" s="158">
        <f t="shared" si="22"/>
        <v>0</v>
      </c>
      <c r="S200" s="158">
        <v>0</v>
      </c>
      <c r="T200" s="159">
        <f t="shared" si="23"/>
        <v>0</v>
      </c>
      <c r="AR200" s="41" t="s">
        <v>108</v>
      </c>
      <c r="AT200" s="41" t="s">
        <v>306</v>
      </c>
      <c r="AU200" s="41" t="s">
        <v>315</v>
      </c>
      <c r="AY200" s="17" t="s">
        <v>304</v>
      </c>
      <c r="BE200" s="42">
        <f t="shared" si="24"/>
        <v>0</v>
      </c>
      <c r="BF200" s="42">
        <f t="shared" si="25"/>
        <v>0</v>
      </c>
      <c r="BG200" s="42">
        <f t="shared" si="26"/>
        <v>0</v>
      </c>
      <c r="BH200" s="42">
        <f t="shared" si="27"/>
        <v>0</v>
      </c>
      <c r="BI200" s="42">
        <f t="shared" si="28"/>
        <v>0</v>
      </c>
      <c r="BJ200" s="17" t="s">
        <v>8</v>
      </c>
      <c r="BK200" s="42">
        <f t="shared" si="29"/>
        <v>0</v>
      </c>
      <c r="BL200" s="17" t="s">
        <v>108</v>
      </c>
      <c r="BM200" s="41" t="s">
        <v>2984</v>
      </c>
    </row>
    <row r="201" spans="2:65" s="1" customFormat="1" ht="24.2" customHeight="1" x14ac:dyDescent="0.2">
      <c r="B201" s="24"/>
      <c r="C201" s="150" t="s">
        <v>812</v>
      </c>
      <c r="D201" s="150" t="s">
        <v>306</v>
      </c>
      <c r="E201" s="151" t="s">
        <v>2985</v>
      </c>
      <c r="F201" s="152" t="s">
        <v>2871</v>
      </c>
      <c r="G201" s="153" t="s">
        <v>2656</v>
      </c>
      <c r="H201" s="154">
        <v>1</v>
      </c>
      <c r="I201" s="40"/>
      <c r="J201" s="155">
        <f t="shared" si="20"/>
        <v>0</v>
      </c>
      <c r="K201" s="152" t="s">
        <v>1</v>
      </c>
      <c r="L201" s="24"/>
      <c r="M201" s="156" t="s">
        <v>1</v>
      </c>
      <c r="N201" s="157" t="s">
        <v>42</v>
      </c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AR201" s="41" t="s">
        <v>108</v>
      </c>
      <c r="AT201" s="41" t="s">
        <v>306</v>
      </c>
      <c r="AU201" s="41" t="s">
        <v>315</v>
      </c>
      <c r="AY201" s="17" t="s">
        <v>304</v>
      </c>
      <c r="BE201" s="42">
        <f t="shared" si="24"/>
        <v>0</v>
      </c>
      <c r="BF201" s="42">
        <f t="shared" si="25"/>
        <v>0</v>
      </c>
      <c r="BG201" s="42">
        <f t="shared" si="26"/>
        <v>0</v>
      </c>
      <c r="BH201" s="42">
        <f t="shared" si="27"/>
        <v>0</v>
      </c>
      <c r="BI201" s="42">
        <f t="shared" si="28"/>
        <v>0</v>
      </c>
      <c r="BJ201" s="17" t="s">
        <v>8</v>
      </c>
      <c r="BK201" s="42">
        <f t="shared" si="29"/>
        <v>0</v>
      </c>
      <c r="BL201" s="17" t="s">
        <v>108</v>
      </c>
      <c r="BM201" s="41" t="s">
        <v>2986</v>
      </c>
    </row>
    <row r="202" spans="2:65" s="1" customFormat="1" ht="24.2" customHeight="1" x14ac:dyDescent="0.2">
      <c r="B202" s="24"/>
      <c r="C202" s="150" t="s">
        <v>817</v>
      </c>
      <c r="D202" s="150" t="s">
        <v>306</v>
      </c>
      <c r="E202" s="151" t="s">
        <v>2987</v>
      </c>
      <c r="F202" s="152" t="s">
        <v>2873</v>
      </c>
      <c r="G202" s="153" t="s">
        <v>2656</v>
      </c>
      <c r="H202" s="154">
        <v>2</v>
      </c>
      <c r="I202" s="40"/>
      <c r="J202" s="155">
        <f t="shared" si="20"/>
        <v>0</v>
      </c>
      <c r="K202" s="152" t="s">
        <v>1</v>
      </c>
      <c r="L202" s="24"/>
      <c r="M202" s="156" t="s">
        <v>1</v>
      </c>
      <c r="N202" s="157" t="s">
        <v>42</v>
      </c>
      <c r="P202" s="158">
        <f t="shared" si="21"/>
        <v>0</v>
      </c>
      <c r="Q202" s="158">
        <v>0</v>
      </c>
      <c r="R202" s="158">
        <f t="shared" si="22"/>
        <v>0</v>
      </c>
      <c r="S202" s="158">
        <v>0</v>
      </c>
      <c r="T202" s="159">
        <f t="shared" si="23"/>
        <v>0</v>
      </c>
      <c r="AR202" s="41" t="s">
        <v>108</v>
      </c>
      <c r="AT202" s="41" t="s">
        <v>306</v>
      </c>
      <c r="AU202" s="41" t="s">
        <v>315</v>
      </c>
      <c r="AY202" s="17" t="s">
        <v>304</v>
      </c>
      <c r="BE202" s="42">
        <f t="shared" si="24"/>
        <v>0</v>
      </c>
      <c r="BF202" s="42">
        <f t="shared" si="25"/>
        <v>0</v>
      </c>
      <c r="BG202" s="42">
        <f t="shared" si="26"/>
        <v>0</v>
      </c>
      <c r="BH202" s="42">
        <f t="shared" si="27"/>
        <v>0</v>
      </c>
      <c r="BI202" s="42">
        <f t="shared" si="28"/>
        <v>0</v>
      </c>
      <c r="BJ202" s="17" t="s">
        <v>8</v>
      </c>
      <c r="BK202" s="42">
        <f t="shared" si="29"/>
        <v>0</v>
      </c>
      <c r="BL202" s="17" t="s">
        <v>108</v>
      </c>
      <c r="BM202" s="41" t="s">
        <v>2988</v>
      </c>
    </row>
    <row r="203" spans="2:65" s="1" customFormat="1" ht="21.75" customHeight="1" x14ac:dyDescent="0.2">
      <c r="B203" s="24"/>
      <c r="C203" s="150" t="s">
        <v>821</v>
      </c>
      <c r="D203" s="150" t="s">
        <v>306</v>
      </c>
      <c r="E203" s="151" t="s">
        <v>2989</v>
      </c>
      <c r="F203" s="152" t="s">
        <v>2875</v>
      </c>
      <c r="G203" s="153" t="s">
        <v>2656</v>
      </c>
      <c r="H203" s="154">
        <v>1</v>
      </c>
      <c r="I203" s="40"/>
      <c r="J203" s="155">
        <f t="shared" si="20"/>
        <v>0</v>
      </c>
      <c r="K203" s="152" t="s">
        <v>1</v>
      </c>
      <c r="L203" s="24"/>
      <c r="M203" s="156" t="s">
        <v>1</v>
      </c>
      <c r="N203" s="157" t="s">
        <v>42</v>
      </c>
      <c r="P203" s="158">
        <f t="shared" si="21"/>
        <v>0</v>
      </c>
      <c r="Q203" s="158">
        <v>0</v>
      </c>
      <c r="R203" s="158">
        <f t="shared" si="22"/>
        <v>0</v>
      </c>
      <c r="S203" s="158">
        <v>0</v>
      </c>
      <c r="T203" s="159">
        <f t="shared" si="23"/>
        <v>0</v>
      </c>
      <c r="AR203" s="41" t="s">
        <v>108</v>
      </c>
      <c r="AT203" s="41" t="s">
        <v>306</v>
      </c>
      <c r="AU203" s="41" t="s">
        <v>315</v>
      </c>
      <c r="AY203" s="17" t="s">
        <v>304</v>
      </c>
      <c r="BE203" s="42">
        <f t="shared" si="24"/>
        <v>0</v>
      </c>
      <c r="BF203" s="42">
        <f t="shared" si="25"/>
        <v>0</v>
      </c>
      <c r="BG203" s="42">
        <f t="shared" si="26"/>
        <v>0</v>
      </c>
      <c r="BH203" s="42">
        <f t="shared" si="27"/>
        <v>0</v>
      </c>
      <c r="BI203" s="42">
        <f t="shared" si="28"/>
        <v>0</v>
      </c>
      <c r="BJ203" s="17" t="s">
        <v>8</v>
      </c>
      <c r="BK203" s="42">
        <f t="shared" si="29"/>
        <v>0</v>
      </c>
      <c r="BL203" s="17" t="s">
        <v>108</v>
      </c>
      <c r="BM203" s="41" t="s">
        <v>2990</v>
      </c>
    </row>
    <row r="204" spans="2:65" s="1" customFormat="1" ht="37.9" customHeight="1" x14ac:dyDescent="0.2">
      <c r="B204" s="24"/>
      <c r="C204" s="150" t="s">
        <v>825</v>
      </c>
      <c r="D204" s="150" t="s">
        <v>306</v>
      </c>
      <c r="E204" s="151" t="s">
        <v>2991</v>
      </c>
      <c r="F204" s="152" t="s">
        <v>4014</v>
      </c>
      <c r="G204" s="153" t="s">
        <v>2656</v>
      </c>
      <c r="H204" s="154">
        <v>1</v>
      </c>
      <c r="I204" s="40"/>
      <c r="J204" s="155">
        <f t="shared" si="20"/>
        <v>0</v>
      </c>
      <c r="K204" s="152" t="s">
        <v>1</v>
      </c>
      <c r="L204" s="24"/>
      <c r="M204" s="156" t="s">
        <v>1</v>
      </c>
      <c r="N204" s="157" t="s">
        <v>42</v>
      </c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AR204" s="41" t="s">
        <v>108</v>
      </c>
      <c r="AT204" s="41" t="s">
        <v>306</v>
      </c>
      <c r="AU204" s="41" t="s">
        <v>315</v>
      </c>
      <c r="AY204" s="17" t="s">
        <v>304</v>
      </c>
      <c r="BE204" s="42">
        <f t="shared" si="24"/>
        <v>0</v>
      </c>
      <c r="BF204" s="42">
        <f t="shared" si="25"/>
        <v>0</v>
      </c>
      <c r="BG204" s="42">
        <f t="shared" si="26"/>
        <v>0</v>
      </c>
      <c r="BH204" s="42">
        <f t="shared" si="27"/>
        <v>0</v>
      </c>
      <c r="BI204" s="42">
        <f t="shared" si="28"/>
        <v>0</v>
      </c>
      <c r="BJ204" s="17" t="s">
        <v>8</v>
      </c>
      <c r="BK204" s="42">
        <f t="shared" si="29"/>
        <v>0</v>
      </c>
      <c r="BL204" s="17" t="s">
        <v>108</v>
      </c>
      <c r="BM204" s="41" t="s">
        <v>2992</v>
      </c>
    </row>
    <row r="205" spans="2:65" s="1" customFormat="1" ht="21.75" customHeight="1" x14ac:dyDescent="0.2">
      <c r="B205" s="24"/>
      <c r="C205" s="150" t="s">
        <v>831</v>
      </c>
      <c r="D205" s="150" t="s">
        <v>306</v>
      </c>
      <c r="E205" s="151" t="s">
        <v>2993</v>
      </c>
      <c r="F205" s="152" t="s">
        <v>2861</v>
      </c>
      <c r="G205" s="153" t="s">
        <v>2656</v>
      </c>
      <c r="H205" s="154">
        <v>2</v>
      </c>
      <c r="I205" s="40"/>
      <c r="J205" s="155">
        <f t="shared" si="20"/>
        <v>0</v>
      </c>
      <c r="K205" s="152" t="s">
        <v>1</v>
      </c>
      <c r="L205" s="24"/>
      <c r="M205" s="156" t="s">
        <v>1</v>
      </c>
      <c r="N205" s="157" t="s">
        <v>42</v>
      </c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AR205" s="41" t="s">
        <v>108</v>
      </c>
      <c r="AT205" s="41" t="s">
        <v>306</v>
      </c>
      <c r="AU205" s="41" t="s">
        <v>315</v>
      </c>
      <c r="AY205" s="17" t="s">
        <v>304</v>
      </c>
      <c r="BE205" s="42">
        <f t="shared" si="24"/>
        <v>0</v>
      </c>
      <c r="BF205" s="42">
        <f t="shared" si="25"/>
        <v>0</v>
      </c>
      <c r="BG205" s="42">
        <f t="shared" si="26"/>
        <v>0</v>
      </c>
      <c r="BH205" s="42">
        <f t="shared" si="27"/>
        <v>0</v>
      </c>
      <c r="BI205" s="42">
        <f t="shared" si="28"/>
        <v>0</v>
      </c>
      <c r="BJ205" s="17" t="s">
        <v>8</v>
      </c>
      <c r="BK205" s="42">
        <f t="shared" si="29"/>
        <v>0</v>
      </c>
      <c r="BL205" s="17" t="s">
        <v>108</v>
      </c>
      <c r="BM205" s="41" t="s">
        <v>2994</v>
      </c>
    </row>
    <row r="206" spans="2:65" s="1" customFormat="1" ht="16.5" customHeight="1" x14ac:dyDescent="0.2">
      <c r="B206" s="24"/>
      <c r="C206" s="150" t="s">
        <v>837</v>
      </c>
      <c r="D206" s="150" t="s">
        <v>306</v>
      </c>
      <c r="E206" s="151" t="s">
        <v>2995</v>
      </c>
      <c r="F206" s="152" t="s">
        <v>2863</v>
      </c>
      <c r="G206" s="153" t="s">
        <v>2656</v>
      </c>
      <c r="H206" s="154">
        <v>1</v>
      </c>
      <c r="I206" s="40"/>
      <c r="J206" s="155">
        <f t="shared" si="20"/>
        <v>0</v>
      </c>
      <c r="K206" s="152" t="s">
        <v>1</v>
      </c>
      <c r="L206" s="24"/>
      <c r="M206" s="156" t="s">
        <v>1</v>
      </c>
      <c r="N206" s="157" t="s">
        <v>42</v>
      </c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AR206" s="41" t="s">
        <v>108</v>
      </c>
      <c r="AT206" s="41" t="s">
        <v>306</v>
      </c>
      <c r="AU206" s="41" t="s">
        <v>315</v>
      </c>
      <c r="AY206" s="17" t="s">
        <v>304</v>
      </c>
      <c r="BE206" s="42">
        <f t="shared" si="24"/>
        <v>0</v>
      </c>
      <c r="BF206" s="42">
        <f t="shared" si="25"/>
        <v>0</v>
      </c>
      <c r="BG206" s="42">
        <f t="shared" si="26"/>
        <v>0</v>
      </c>
      <c r="BH206" s="42">
        <f t="shared" si="27"/>
        <v>0</v>
      </c>
      <c r="BI206" s="42">
        <f t="shared" si="28"/>
        <v>0</v>
      </c>
      <c r="BJ206" s="17" t="s">
        <v>8</v>
      </c>
      <c r="BK206" s="42">
        <f t="shared" si="29"/>
        <v>0</v>
      </c>
      <c r="BL206" s="17" t="s">
        <v>108</v>
      </c>
      <c r="BM206" s="41" t="s">
        <v>2996</v>
      </c>
    </row>
    <row r="207" spans="2:65" s="1" customFormat="1" ht="37.9" customHeight="1" x14ac:dyDescent="0.2">
      <c r="B207" s="24"/>
      <c r="C207" s="150" t="s">
        <v>841</v>
      </c>
      <c r="D207" s="150" t="s">
        <v>306</v>
      </c>
      <c r="E207" s="151" t="s">
        <v>2997</v>
      </c>
      <c r="F207" s="152" t="s">
        <v>2865</v>
      </c>
      <c r="G207" s="153" t="s">
        <v>2656</v>
      </c>
      <c r="H207" s="154">
        <v>1</v>
      </c>
      <c r="I207" s="40"/>
      <c r="J207" s="155">
        <f t="shared" si="20"/>
        <v>0</v>
      </c>
      <c r="K207" s="152" t="s">
        <v>1</v>
      </c>
      <c r="L207" s="24"/>
      <c r="M207" s="156" t="s">
        <v>1</v>
      </c>
      <c r="N207" s="157" t="s">
        <v>42</v>
      </c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AR207" s="41" t="s">
        <v>108</v>
      </c>
      <c r="AT207" s="41" t="s">
        <v>306</v>
      </c>
      <c r="AU207" s="41" t="s">
        <v>315</v>
      </c>
      <c r="AY207" s="17" t="s">
        <v>304</v>
      </c>
      <c r="BE207" s="42">
        <f t="shared" si="24"/>
        <v>0</v>
      </c>
      <c r="BF207" s="42">
        <f t="shared" si="25"/>
        <v>0</v>
      </c>
      <c r="BG207" s="42">
        <f t="shared" si="26"/>
        <v>0</v>
      </c>
      <c r="BH207" s="42">
        <f t="shared" si="27"/>
        <v>0</v>
      </c>
      <c r="BI207" s="42">
        <f t="shared" si="28"/>
        <v>0</v>
      </c>
      <c r="BJ207" s="17" t="s">
        <v>8</v>
      </c>
      <c r="BK207" s="42">
        <f t="shared" si="29"/>
        <v>0</v>
      </c>
      <c r="BL207" s="17" t="s">
        <v>108</v>
      </c>
      <c r="BM207" s="41" t="s">
        <v>2998</v>
      </c>
    </row>
    <row r="208" spans="2:65" s="1" customFormat="1" ht="16.5" customHeight="1" x14ac:dyDescent="0.2">
      <c r="B208" s="24"/>
      <c r="C208" s="150" t="s">
        <v>845</v>
      </c>
      <c r="D208" s="150" t="s">
        <v>306</v>
      </c>
      <c r="E208" s="151" t="s">
        <v>2999</v>
      </c>
      <c r="F208" s="152" t="s">
        <v>2877</v>
      </c>
      <c r="G208" s="153" t="s">
        <v>2656</v>
      </c>
      <c r="H208" s="154">
        <v>1</v>
      </c>
      <c r="I208" s="40"/>
      <c r="J208" s="155">
        <f t="shared" si="20"/>
        <v>0</v>
      </c>
      <c r="K208" s="152" t="s">
        <v>1</v>
      </c>
      <c r="L208" s="24"/>
      <c r="M208" s="156" t="s">
        <v>1</v>
      </c>
      <c r="N208" s="157" t="s">
        <v>42</v>
      </c>
      <c r="P208" s="158">
        <f t="shared" si="21"/>
        <v>0</v>
      </c>
      <c r="Q208" s="158">
        <v>0</v>
      </c>
      <c r="R208" s="158">
        <f t="shared" si="22"/>
        <v>0</v>
      </c>
      <c r="S208" s="158">
        <v>0</v>
      </c>
      <c r="T208" s="159">
        <f t="shared" si="23"/>
        <v>0</v>
      </c>
      <c r="AR208" s="41" t="s">
        <v>108</v>
      </c>
      <c r="AT208" s="41" t="s">
        <v>306</v>
      </c>
      <c r="AU208" s="41" t="s">
        <v>315</v>
      </c>
      <c r="AY208" s="17" t="s">
        <v>304</v>
      </c>
      <c r="BE208" s="42">
        <f t="shared" si="24"/>
        <v>0</v>
      </c>
      <c r="BF208" s="42">
        <f t="shared" si="25"/>
        <v>0</v>
      </c>
      <c r="BG208" s="42">
        <f t="shared" si="26"/>
        <v>0</v>
      </c>
      <c r="BH208" s="42">
        <f t="shared" si="27"/>
        <v>0</v>
      </c>
      <c r="BI208" s="42">
        <f t="shared" si="28"/>
        <v>0</v>
      </c>
      <c r="BJ208" s="17" t="s">
        <v>8</v>
      </c>
      <c r="BK208" s="42">
        <f t="shared" si="29"/>
        <v>0</v>
      </c>
      <c r="BL208" s="17" t="s">
        <v>108</v>
      </c>
      <c r="BM208" s="41" t="s">
        <v>3000</v>
      </c>
    </row>
    <row r="209" spans="2:65" s="1" customFormat="1" ht="33" customHeight="1" x14ac:dyDescent="0.2">
      <c r="B209" s="24"/>
      <c r="C209" s="150" t="s">
        <v>849</v>
      </c>
      <c r="D209" s="150" t="s">
        <v>306</v>
      </c>
      <c r="E209" s="151" t="s">
        <v>3001</v>
      </c>
      <c r="F209" s="152" t="s">
        <v>4015</v>
      </c>
      <c r="G209" s="153" t="s">
        <v>2656</v>
      </c>
      <c r="H209" s="154">
        <v>2</v>
      </c>
      <c r="I209" s="40"/>
      <c r="J209" s="155">
        <f t="shared" si="20"/>
        <v>0</v>
      </c>
      <c r="K209" s="152" t="s">
        <v>1</v>
      </c>
      <c r="L209" s="24"/>
      <c r="M209" s="156" t="s">
        <v>1</v>
      </c>
      <c r="N209" s="157" t="s">
        <v>42</v>
      </c>
      <c r="P209" s="158">
        <f t="shared" si="21"/>
        <v>0</v>
      </c>
      <c r="Q209" s="158">
        <v>0</v>
      </c>
      <c r="R209" s="158">
        <f t="shared" si="22"/>
        <v>0</v>
      </c>
      <c r="S209" s="158">
        <v>0</v>
      </c>
      <c r="T209" s="159">
        <f t="shared" si="23"/>
        <v>0</v>
      </c>
      <c r="AR209" s="41" t="s">
        <v>108</v>
      </c>
      <c r="AT209" s="41" t="s">
        <v>306</v>
      </c>
      <c r="AU209" s="41" t="s">
        <v>315</v>
      </c>
      <c r="AY209" s="17" t="s">
        <v>304</v>
      </c>
      <c r="BE209" s="42">
        <f t="shared" si="24"/>
        <v>0</v>
      </c>
      <c r="BF209" s="42">
        <f t="shared" si="25"/>
        <v>0</v>
      </c>
      <c r="BG209" s="42">
        <f t="shared" si="26"/>
        <v>0</v>
      </c>
      <c r="BH209" s="42">
        <f t="shared" si="27"/>
        <v>0</v>
      </c>
      <c r="BI209" s="42">
        <f t="shared" si="28"/>
        <v>0</v>
      </c>
      <c r="BJ209" s="17" t="s">
        <v>8</v>
      </c>
      <c r="BK209" s="42">
        <f t="shared" si="29"/>
        <v>0</v>
      </c>
      <c r="BL209" s="17" t="s">
        <v>108</v>
      </c>
      <c r="BM209" s="41" t="s">
        <v>3002</v>
      </c>
    </row>
    <row r="210" spans="2:65" s="1" customFormat="1" ht="39.950000000000003" customHeight="1" x14ac:dyDescent="0.2">
      <c r="B210" s="24"/>
      <c r="C210" s="150" t="s">
        <v>853</v>
      </c>
      <c r="D210" s="150" t="s">
        <v>306</v>
      </c>
      <c r="E210" s="151" t="s">
        <v>3003</v>
      </c>
      <c r="F210" s="152" t="s">
        <v>4020</v>
      </c>
      <c r="G210" s="153" t="s">
        <v>2656</v>
      </c>
      <c r="H210" s="154">
        <v>2</v>
      </c>
      <c r="I210" s="40"/>
      <c r="J210" s="155">
        <f t="shared" si="20"/>
        <v>0</v>
      </c>
      <c r="K210" s="152" t="s">
        <v>1</v>
      </c>
      <c r="L210" s="24"/>
      <c r="M210" s="156" t="s">
        <v>1</v>
      </c>
      <c r="N210" s="157" t="s">
        <v>42</v>
      </c>
      <c r="P210" s="158">
        <f t="shared" si="21"/>
        <v>0</v>
      </c>
      <c r="Q210" s="158">
        <v>0</v>
      </c>
      <c r="R210" s="158">
        <f t="shared" si="22"/>
        <v>0</v>
      </c>
      <c r="S210" s="158">
        <v>0</v>
      </c>
      <c r="T210" s="159">
        <f t="shared" si="23"/>
        <v>0</v>
      </c>
      <c r="AR210" s="41" t="s">
        <v>108</v>
      </c>
      <c r="AT210" s="41" t="s">
        <v>306</v>
      </c>
      <c r="AU210" s="41" t="s">
        <v>315</v>
      </c>
      <c r="AY210" s="17" t="s">
        <v>304</v>
      </c>
      <c r="BE210" s="42">
        <f t="shared" si="24"/>
        <v>0</v>
      </c>
      <c r="BF210" s="42">
        <f t="shared" si="25"/>
        <v>0</v>
      </c>
      <c r="BG210" s="42">
        <f t="shared" si="26"/>
        <v>0</v>
      </c>
      <c r="BH210" s="42">
        <f t="shared" si="27"/>
        <v>0</v>
      </c>
      <c r="BI210" s="42">
        <f t="shared" si="28"/>
        <v>0</v>
      </c>
      <c r="BJ210" s="17" t="s">
        <v>8</v>
      </c>
      <c r="BK210" s="42">
        <f t="shared" si="29"/>
        <v>0</v>
      </c>
      <c r="BL210" s="17" t="s">
        <v>108</v>
      </c>
      <c r="BM210" s="41" t="s">
        <v>3004</v>
      </c>
    </row>
    <row r="211" spans="2:65" s="1" customFormat="1" ht="39.950000000000003" customHeight="1" x14ac:dyDescent="0.2">
      <c r="B211" s="24"/>
      <c r="C211" s="150" t="s">
        <v>858</v>
      </c>
      <c r="D211" s="150" t="s">
        <v>306</v>
      </c>
      <c r="E211" s="151" t="s">
        <v>3005</v>
      </c>
      <c r="F211" s="152" t="s">
        <v>4021</v>
      </c>
      <c r="G211" s="153" t="s">
        <v>2656</v>
      </c>
      <c r="H211" s="154">
        <v>6</v>
      </c>
      <c r="I211" s="40"/>
      <c r="J211" s="155">
        <f t="shared" si="20"/>
        <v>0</v>
      </c>
      <c r="K211" s="152" t="s">
        <v>1</v>
      </c>
      <c r="L211" s="24"/>
      <c r="M211" s="156" t="s">
        <v>1</v>
      </c>
      <c r="N211" s="157" t="s">
        <v>42</v>
      </c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AR211" s="41" t="s">
        <v>108</v>
      </c>
      <c r="AT211" s="41" t="s">
        <v>306</v>
      </c>
      <c r="AU211" s="41" t="s">
        <v>315</v>
      </c>
      <c r="AY211" s="17" t="s">
        <v>304</v>
      </c>
      <c r="BE211" s="42">
        <f t="shared" si="24"/>
        <v>0</v>
      </c>
      <c r="BF211" s="42">
        <f t="shared" si="25"/>
        <v>0</v>
      </c>
      <c r="BG211" s="42">
        <f t="shared" si="26"/>
        <v>0</v>
      </c>
      <c r="BH211" s="42">
        <f t="shared" si="27"/>
        <v>0</v>
      </c>
      <c r="BI211" s="42">
        <f t="shared" si="28"/>
        <v>0</v>
      </c>
      <c r="BJ211" s="17" t="s">
        <v>8</v>
      </c>
      <c r="BK211" s="42">
        <f t="shared" si="29"/>
        <v>0</v>
      </c>
      <c r="BL211" s="17" t="s">
        <v>108</v>
      </c>
      <c r="BM211" s="41" t="s">
        <v>3006</v>
      </c>
    </row>
    <row r="212" spans="2:65" s="1" customFormat="1" ht="39.950000000000003" customHeight="1" x14ac:dyDescent="0.2">
      <c r="B212" s="24"/>
      <c r="C212" s="150" t="s">
        <v>862</v>
      </c>
      <c r="D212" s="150" t="s">
        <v>306</v>
      </c>
      <c r="E212" s="151" t="s">
        <v>3007</v>
      </c>
      <c r="F212" s="152" t="s">
        <v>4022</v>
      </c>
      <c r="G212" s="153" t="s">
        <v>2656</v>
      </c>
      <c r="H212" s="154">
        <v>4</v>
      </c>
      <c r="I212" s="40"/>
      <c r="J212" s="155">
        <f t="shared" si="20"/>
        <v>0</v>
      </c>
      <c r="K212" s="152" t="s">
        <v>1</v>
      </c>
      <c r="L212" s="24"/>
      <c r="M212" s="156" t="s">
        <v>1</v>
      </c>
      <c r="N212" s="157" t="s">
        <v>42</v>
      </c>
      <c r="P212" s="158">
        <f t="shared" si="21"/>
        <v>0</v>
      </c>
      <c r="Q212" s="158">
        <v>0</v>
      </c>
      <c r="R212" s="158">
        <f t="shared" si="22"/>
        <v>0</v>
      </c>
      <c r="S212" s="158">
        <v>0</v>
      </c>
      <c r="T212" s="159">
        <f t="shared" si="23"/>
        <v>0</v>
      </c>
      <c r="AR212" s="41" t="s">
        <v>108</v>
      </c>
      <c r="AT212" s="41" t="s">
        <v>306</v>
      </c>
      <c r="AU212" s="41" t="s">
        <v>315</v>
      </c>
      <c r="AY212" s="17" t="s">
        <v>304</v>
      </c>
      <c r="BE212" s="42">
        <f t="shared" si="24"/>
        <v>0</v>
      </c>
      <c r="BF212" s="42">
        <f t="shared" si="25"/>
        <v>0</v>
      </c>
      <c r="BG212" s="42">
        <f t="shared" si="26"/>
        <v>0</v>
      </c>
      <c r="BH212" s="42">
        <f t="shared" si="27"/>
        <v>0</v>
      </c>
      <c r="BI212" s="42">
        <f t="shared" si="28"/>
        <v>0</v>
      </c>
      <c r="BJ212" s="17" t="s">
        <v>8</v>
      </c>
      <c r="BK212" s="42">
        <f t="shared" si="29"/>
        <v>0</v>
      </c>
      <c r="BL212" s="17" t="s">
        <v>108</v>
      </c>
      <c r="BM212" s="41" t="s">
        <v>3008</v>
      </c>
    </row>
    <row r="213" spans="2:65" s="1" customFormat="1" ht="39.950000000000003" customHeight="1" x14ac:dyDescent="0.2">
      <c r="B213" s="24"/>
      <c r="C213" s="150" t="s">
        <v>867</v>
      </c>
      <c r="D213" s="150" t="s">
        <v>306</v>
      </c>
      <c r="E213" s="151" t="s">
        <v>3009</v>
      </c>
      <c r="F213" s="152" t="s">
        <v>4023</v>
      </c>
      <c r="G213" s="153" t="s">
        <v>2656</v>
      </c>
      <c r="H213" s="154">
        <v>2</v>
      </c>
      <c r="I213" s="40"/>
      <c r="J213" s="155">
        <f t="shared" si="20"/>
        <v>0</v>
      </c>
      <c r="K213" s="152" t="s">
        <v>1</v>
      </c>
      <c r="L213" s="24"/>
      <c r="M213" s="156" t="s">
        <v>1</v>
      </c>
      <c r="N213" s="157" t="s">
        <v>42</v>
      </c>
      <c r="P213" s="158">
        <f t="shared" si="21"/>
        <v>0</v>
      </c>
      <c r="Q213" s="158">
        <v>0</v>
      </c>
      <c r="R213" s="158">
        <f t="shared" si="22"/>
        <v>0</v>
      </c>
      <c r="S213" s="158">
        <v>0</v>
      </c>
      <c r="T213" s="159">
        <f t="shared" si="23"/>
        <v>0</v>
      </c>
      <c r="AR213" s="41" t="s">
        <v>108</v>
      </c>
      <c r="AT213" s="41" t="s">
        <v>306</v>
      </c>
      <c r="AU213" s="41" t="s">
        <v>315</v>
      </c>
      <c r="AY213" s="17" t="s">
        <v>304</v>
      </c>
      <c r="BE213" s="42">
        <f t="shared" si="24"/>
        <v>0</v>
      </c>
      <c r="BF213" s="42">
        <f t="shared" si="25"/>
        <v>0</v>
      </c>
      <c r="BG213" s="42">
        <f t="shared" si="26"/>
        <v>0</v>
      </c>
      <c r="BH213" s="42">
        <f t="shared" si="27"/>
        <v>0</v>
      </c>
      <c r="BI213" s="42">
        <f t="shared" si="28"/>
        <v>0</v>
      </c>
      <c r="BJ213" s="17" t="s">
        <v>8</v>
      </c>
      <c r="BK213" s="42">
        <f t="shared" si="29"/>
        <v>0</v>
      </c>
      <c r="BL213" s="17" t="s">
        <v>108</v>
      </c>
      <c r="BM213" s="41" t="s">
        <v>3010</v>
      </c>
    </row>
    <row r="214" spans="2:65" s="1" customFormat="1" ht="16.5" customHeight="1" x14ac:dyDescent="0.2">
      <c r="B214" s="24"/>
      <c r="C214" s="150" t="s">
        <v>871</v>
      </c>
      <c r="D214" s="150" t="s">
        <v>306</v>
      </c>
      <c r="E214" s="151" t="s">
        <v>3011</v>
      </c>
      <c r="F214" s="152" t="s">
        <v>2884</v>
      </c>
      <c r="G214" s="153" t="s">
        <v>2656</v>
      </c>
      <c r="H214" s="154">
        <v>2</v>
      </c>
      <c r="I214" s="40"/>
      <c r="J214" s="155">
        <f t="shared" si="20"/>
        <v>0</v>
      </c>
      <c r="K214" s="152" t="s">
        <v>1</v>
      </c>
      <c r="L214" s="24"/>
      <c r="M214" s="156" t="s">
        <v>1</v>
      </c>
      <c r="N214" s="157" t="s">
        <v>42</v>
      </c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AR214" s="41" t="s">
        <v>108</v>
      </c>
      <c r="AT214" s="41" t="s">
        <v>306</v>
      </c>
      <c r="AU214" s="41" t="s">
        <v>315</v>
      </c>
      <c r="AY214" s="17" t="s">
        <v>304</v>
      </c>
      <c r="BE214" s="42">
        <f t="shared" si="24"/>
        <v>0</v>
      </c>
      <c r="BF214" s="42">
        <f t="shared" si="25"/>
        <v>0</v>
      </c>
      <c r="BG214" s="42">
        <f t="shared" si="26"/>
        <v>0</v>
      </c>
      <c r="BH214" s="42">
        <f t="shared" si="27"/>
        <v>0</v>
      </c>
      <c r="BI214" s="42">
        <f t="shared" si="28"/>
        <v>0</v>
      </c>
      <c r="BJ214" s="17" t="s">
        <v>8</v>
      </c>
      <c r="BK214" s="42">
        <f t="shared" si="29"/>
        <v>0</v>
      </c>
      <c r="BL214" s="17" t="s">
        <v>108</v>
      </c>
      <c r="BM214" s="41" t="s">
        <v>3012</v>
      </c>
    </row>
    <row r="215" spans="2:65" s="1" customFormat="1" ht="16.5" customHeight="1" x14ac:dyDescent="0.2">
      <c r="B215" s="24"/>
      <c r="C215" s="150" t="s">
        <v>876</v>
      </c>
      <c r="D215" s="150" t="s">
        <v>306</v>
      </c>
      <c r="E215" s="151" t="s">
        <v>3013</v>
      </c>
      <c r="F215" s="152" t="s">
        <v>2886</v>
      </c>
      <c r="G215" s="153" t="s">
        <v>2656</v>
      </c>
      <c r="H215" s="154">
        <v>2</v>
      </c>
      <c r="I215" s="40"/>
      <c r="J215" s="155">
        <f t="shared" si="20"/>
        <v>0</v>
      </c>
      <c r="K215" s="152" t="s">
        <v>1</v>
      </c>
      <c r="L215" s="24"/>
      <c r="M215" s="156" t="s">
        <v>1</v>
      </c>
      <c r="N215" s="157" t="s">
        <v>42</v>
      </c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AR215" s="41" t="s">
        <v>108</v>
      </c>
      <c r="AT215" s="41" t="s">
        <v>306</v>
      </c>
      <c r="AU215" s="41" t="s">
        <v>315</v>
      </c>
      <c r="AY215" s="17" t="s">
        <v>304</v>
      </c>
      <c r="BE215" s="42">
        <f t="shared" si="24"/>
        <v>0</v>
      </c>
      <c r="BF215" s="42">
        <f t="shared" si="25"/>
        <v>0</v>
      </c>
      <c r="BG215" s="42">
        <f t="shared" si="26"/>
        <v>0</v>
      </c>
      <c r="BH215" s="42">
        <f t="shared" si="27"/>
        <v>0</v>
      </c>
      <c r="BI215" s="42">
        <f t="shared" si="28"/>
        <v>0</v>
      </c>
      <c r="BJ215" s="17" t="s">
        <v>8</v>
      </c>
      <c r="BK215" s="42">
        <f t="shared" si="29"/>
        <v>0</v>
      </c>
      <c r="BL215" s="17" t="s">
        <v>108</v>
      </c>
      <c r="BM215" s="41" t="s">
        <v>3014</v>
      </c>
    </row>
    <row r="216" spans="2:65" s="1" customFormat="1" ht="33" customHeight="1" x14ac:dyDescent="0.2">
      <c r="B216" s="24"/>
      <c r="C216" s="150" t="s">
        <v>882</v>
      </c>
      <c r="D216" s="150" t="s">
        <v>306</v>
      </c>
      <c r="E216" s="151" t="s">
        <v>3015</v>
      </c>
      <c r="F216" s="152" t="s">
        <v>4019</v>
      </c>
      <c r="G216" s="153" t="s">
        <v>2656</v>
      </c>
      <c r="H216" s="154">
        <v>1</v>
      </c>
      <c r="I216" s="40"/>
      <c r="J216" s="155">
        <f t="shared" si="20"/>
        <v>0</v>
      </c>
      <c r="K216" s="152" t="s">
        <v>1</v>
      </c>
      <c r="L216" s="24"/>
      <c r="M216" s="156" t="s">
        <v>1</v>
      </c>
      <c r="N216" s="157" t="s">
        <v>42</v>
      </c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AR216" s="41" t="s">
        <v>108</v>
      </c>
      <c r="AT216" s="41" t="s">
        <v>306</v>
      </c>
      <c r="AU216" s="41" t="s">
        <v>315</v>
      </c>
      <c r="AY216" s="17" t="s">
        <v>304</v>
      </c>
      <c r="BE216" s="42">
        <f t="shared" si="24"/>
        <v>0</v>
      </c>
      <c r="BF216" s="42">
        <f t="shared" si="25"/>
        <v>0</v>
      </c>
      <c r="BG216" s="42">
        <f t="shared" si="26"/>
        <v>0</v>
      </c>
      <c r="BH216" s="42">
        <f t="shared" si="27"/>
        <v>0</v>
      </c>
      <c r="BI216" s="42">
        <f t="shared" si="28"/>
        <v>0</v>
      </c>
      <c r="BJ216" s="17" t="s">
        <v>8</v>
      </c>
      <c r="BK216" s="42">
        <f t="shared" si="29"/>
        <v>0</v>
      </c>
      <c r="BL216" s="17" t="s">
        <v>108</v>
      </c>
      <c r="BM216" s="41" t="s">
        <v>3016</v>
      </c>
    </row>
    <row r="217" spans="2:65" s="1" customFormat="1" ht="16.5" customHeight="1" x14ac:dyDescent="0.2">
      <c r="B217" s="24"/>
      <c r="C217" s="150" t="s">
        <v>888</v>
      </c>
      <c r="D217" s="150" t="s">
        <v>306</v>
      </c>
      <c r="E217" s="151" t="s">
        <v>3017</v>
      </c>
      <c r="F217" s="152" t="s">
        <v>4035</v>
      </c>
      <c r="G217" s="153" t="s">
        <v>2656</v>
      </c>
      <c r="H217" s="154">
        <v>1</v>
      </c>
      <c r="I217" s="40"/>
      <c r="J217" s="155">
        <f t="shared" si="20"/>
        <v>0</v>
      </c>
      <c r="K217" s="152" t="s">
        <v>1</v>
      </c>
      <c r="L217" s="24"/>
      <c r="M217" s="156" t="s">
        <v>1</v>
      </c>
      <c r="N217" s="157" t="s">
        <v>42</v>
      </c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AR217" s="41" t="s">
        <v>108</v>
      </c>
      <c r="AT217" s="41" t="s">
        <v>306</v>
      </c>
      <c r="AU217" s="41" t="s">
        <v>315</v>
      </c>
      <c r="AY217" s="17" t="s">
        <v>304</v>
      </c>
      <c r="BE217" s="42">
        <f t="shared" si="24"/>
        <v>0</v>
      </c>
      <c r="BF217" s="42">
        <f t="shared" si="25"/>
        <v>0</v>
      </c>
      <c r="BG217" s="42">
        <f t="shared" si="26"/>
        <v>0</v>
      </c>
      <c r="BH217" s="42">
        <f t="shared" si="27"/>
        <v>0</v>
      </c>
      <c r="BI217" s="42">
        <f t="shared" si="28"/>
        <v>0</v>
      </c>
      <c r="BJ217" s="17" t="s">
        <v>8</v>
      </c>
      <c r="BK217" s="42">
        <f t="shared" si="29"/>
        <v>0</v>
      </c>
      <c r="BL217" s="17" t="s">
        <v>108</v>
      </c>
      <c r="BM217" s="41" t="s">
        <v>3018</v>
      </c>
    </row>
    <row r="218" spans="2:65" s="1" customFormat="1" ht="16.5" customHeight="1" x14ac:dyDescent="0.2">
      <c r="B218" s="24"/>
      <c r="C218" s="150" t="s">
        <v>893</v>
      </c>
      <c r="D218" s="150" t="s">
        <v>306</v>
      </c>
      <c r="E218" s="151" t="s">
        <v>3019</v>
      </c>
      <c r="F218" s="152" t="s">
        <v>4036</v>
      </c>
      <c r="G218" s="153" t="s">
        <v>2656</v>
      </c>
      <c r="H218" s="154">
        <v>1</v>
      </c>
      <c r="I218" s="40"/>
      <c r="J218" s="155">
        <f t="shared" si="20"/>
        <v>0</v>
      </c>
      <c r="K218" s="152" t="s">
        <v>1</v>
      </c>
      <c r="L218" s="24"/>
      <c r="M218" s="156" t="s">
        <v>1</v>
      </c>
      <c r="N218" s="157" t="s">
        <v>42</v>
      </c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AR218" s="41" t="s">
        <v>108</v>
      </c>
      <c r="AT218" s="41" t="s">
        <v>306</v>
      </c>
      <c r="AU218" s="41" t="s">
        <v>315</v>
      </c>
      <c r="AY218" s="17" t="s">
        <v>304</v>
      </c>
      <c r="BE218" s="42">
        <f t="shared" si="24"/>
        <v>0</v>
      </c>
      <c r="BF218" s="42">
        <f t="shared" si="25"/>
        <v>0</v>
      </c>
      <c r="BG218" s="42">
        <f t="shared" si="26"/>
        <v>0</v>
      </c>
      <c r="BH218" s="42">
        <f t="shared" si="27"/>
        <v>0</v>
      </c>
      <c r="BI218" s="42">
        <f t="shared" si="28"/>
        <v>0</v>
      </c>
      <c r="BJ218" s="17" t="s">
        <v>8</v>
      </c>
      <c r="BK218" s="42">
        <f t="shared" si="29"/>
        <v>0</v>
      </c>
      <c r="BL218" s="17" t="s">
        <v>108</v>
      </c>
      <c r="BM218" s="41" t="s">
        <v>3020</v>
      </c>
    </row>
    <row r="219" spans="2:65" s="1" customFormat="1" ht="16.5" customHeight="1" x14ac:dyDescent="0.2">
      <c r="B219" s="24"/>
      <c r="C219" s="150" t="s">
        <v>898</v>
      </c>
      <c r="D219" s="150" t="s">
        <v>306</v>
      </c>
      <c r="E219" s="151" t="s">
        <v>3021</v>
      </c>
      <c r="F219" s="152" t="s">
        <v>2893</v>
      </c>
      <c r="G219" s="153" t="s">
        <v>2656</v>
      </c>
      <c r="H219" s="154">
        <v>2</v>
      </c>
      <c r="I219" s="40"/>
      <c r="J219" s="155">
        <f t="shared" si="20"/>
        <v>0</v>
      </c>
      <c r="K219" s="152" t="s">
        <v>1</v>
      </c>
      <c r="L219" s="24"/>
      <c r="M219" s="156" t="s">
        <v>1</v>
      </c>
      <c r="N219" s="157" t="s">
        <v>42</v>
      </c>
      <c r="P219" s="158">
        <f t="shared" si="21"/>
        <v>0</v>
      </c>
      <c r="Q219" s="158">
        <v>0</v>
      </c>
      <c r="R219" s="158">
        <f t="shared" si="22"/>
        <v>0</v>
      </c>
      <c r="S219" s="158">
        <v>0</v>
      </c>
      <c r="T219" s="159">
        <f t="shared" si="23"/>
        <v>0</v>
      </c>
      <c r="AR219" s="41" t="s">
        <v>108</v>
      </c>
      <c r="AT219" s="41" t="s">
        <v>306</v>
      </c>
      <c r="AU219" s="41" t="s">
        <v>315</v>
      </c>
      <c r="AY219" s="17" t="s">
        <v>304</v>
      </c>
      <c r="BE219" s="42">
        <f t="shared" si="24"/>
        <v>0</v>
      </c>
      <c r="BF219" s="42">
        <f t="shared" si="25"/>
        <v>0</v>
      </c>
      <c r="BG219" s="42">
        <f t="shared" si="26"/>
        <v>0</v>
      </c>
      <c r="BH219" s="42">
        <f t="shared" si="27"/>
        <v>0</v>
      </c>
      <c r="BI219" s="42">
        <f t="shared" si="28"/>
        <v>0</v>
      </c>
      <c r="BJ219" s="17" t="s">
        <v>8</v>
      </c>
      <c r="BK219" s="42">
        <f t="shared" si="29"/>
        <v>0</v>
      </c>
      <c r="BL219" s="17" t="s">
        <v>108</v>
      </c>
      <c r="BM219" s="41" t="s">
        <v>3022</v>
      </c>
    </row>
    <row r="220" spans="2:65" s="11" customFormat="1" ht="20.85" customHeight="1" x14ac:dyDescent="0.2">
      <c r="B220" s="142"/>
      <c r="D220" s="37" t="s">
        <v>76</v>
      </c>
      <c r="E220" s="148" t="s">
        <v>3023</v>
      </c>
      <c r="F220" s="148" t="s">
        <v>3024</v>
      </c>
      <c r="J220" s="149">
        <f>BK220</f>
        <v>0</v>
      </c>
      <c r="L220" s="142"/>
      <c r="M220" s="145"/>
      <c r="P220" s="146">
        <f>SUM(P221:P253)</f>
        <v>0</v>
      </c>
      <c r="R220" s="146">
        <f>SUM(R221:R253)</f>
        <v>0</v>
      </c>
      <c r="T220" s="147">
        <f>SUM(T221:T253)</f>
        <v>0</v>
      </c>
      <c r="AR220" s="37" t="s">
        <v>8</v>
      </c>
      <c r="AT220" s="38" t="s">
        <v>76</v>
      </c>
      <c r="AU220" s="38" t="s">
        <v>86</v>
      </c>
      <c r="AY220" s="37" t="s">
        <v>304</v>
      </c>
      <c r="BK220" s="39">
        <f>SUM(BK221:BK253)</f>
        <v>0</v>
      </c>
    </row>
    <row r="221" spans="2:65" s="1" customFormat="1" ht="60" customHeight="1" x14ac:dyDescent="0.2">
      <c r="B221" s="24"/>
      <c r="C221" s="176" t="s">
        <v>905</v>
      </c>
      <c r="D221" s="176" t="s">
        <v>431</v>
      </c>
      <c r="E221" s="177" t="s">
        <v>3025</v>
      </c>
      <c r="F221" s="178" t="s">
        <v>4037</v>
      </c>
      <c r="G221" s="179" t="s">
        <v>346</v>
      </c>
      <c r="H221" s="180">
        <v>120</v>
      </c>
      <c r="I221" s="46"/>
      <c r="J221" s="181">
        <f t="shared" ref="J221:J253" si="30">ROUND(I221*H221,0)</f>
        <v>0</v>
      </c>
      <c r="K221" s="178" t="s">
        <v>1</v>
      </c>
      <c r="L221" s="182"/>
      <c r="M221" s="183" t="s">
        <v>1</v>
      </c>
      <c r="N221" s="184" t="s">
        <v>42</v>
      </c>
      <c r="P221" s="158">
        <f t="shared" ref="P221:P253" si="31">O221*H221</f>
        <v>0</v>
      </c>
      <c r="Q221" s="158">
        <v>0</v>
      </c>
      <c r="R221" s="158">
        <f t="shared" ref="R221:R253" si="32">Q221*H221</f>
        <v>0</v>
      </c>
      <c r="S221" s="158">
        <v>0</v>
      </c>
      <c r="T221" s="159">
        <f t="shared" ref="T221:T253" si="33">S221*H221</f>
        <v>0</v>
      </c>
      <c r="AR221" s="41" t="s">
        <v>339</v>
      </c>
      <c r="AT221" s="41" t="s">
        <v>431</v>
      </c>
      <c r="AU221" s="41" t="s">
        <v>315</v>
      </c>
      <c r="AY221" s="17" t="s">
        <v>304</v>
      </c>
      <c r="BE221" s="42">
        <f t="shared" ref="BE221:BE253" si="34">IF(N221="základní",J221,0)</f>
        <v>0</v>
      </c>
      <c r="BF221" s="42">
        <f t="shared" ref="BF221:BF253" si="35">IF(N221="snížená",J221,0)</f>
        <v>0</v>
      </c>
      <c r="BG221" s="42">
        <f t="shared" ref="BG221:BG253" si="36">IF(N221="zákl. přenesená",J221,0)</f>
        <v>0</v>
      </c>
      <c r="BH221" s="42">
        <f t="shared" ref="BH221:BH253" si="37">IF(N221="sníž. přenesená",J221,0)</f>
        <v>0</v>
      </c>
      <c r="BI221" s="42">
        <f t="shared" ref="BI221:BI253" si="38">IF(N221="nulová",J221,0)</f>
        <v>0</v>
      </c>
      <c r="BJ221" s="17" t="s">
        <v>8</v>
      </c>
      <c r="BK221" s="42">
        <f t="shared" ref="BK221:BK253" si="39">ROUND(I221*H221,0)</f>
        <v>0</v>
      </c>
      <c r="BL221" s="17" t="s">
        <v>108</v>
      </c>
      <c r="BM221" s="41" t="s">
        <v>922</v>
      </c>
    </row>
    <row r="222" spans="2:65" s="1" customFormat="1" ht="16.5" customHeight="1" x14ac:dyDescent="0.2">
      <c r="B222" s="24"/>
      <c r="C222" s="176" t="s">
        <v>922</v>
      </c>
      <c r="D222" s="176" t="s">
        <v>431</v>
      </c>
      <c r="E222" s="177" t="s">
        <v>3027</v>
      </c>
      <c r="F222" s="178" t="s">
        <v>3028</v>
      </c>
      <c r="G222" s="179" t="s">
        <v>2656</v>
      </c>
      <c r="H222" s="180">
        <v>2</v>
      </c>
      <c r="I222" s="46"/>
      <c r="J222" s="181">
        <f t="shared" si="30"/>
        <v>0</v>
      </c>
      <c r="K222" s="178" t="s">
        <v>1</v>
      </c>
      <c r="L222" s="182"/>
      <c r="M222" s="183" t="s">
        <v>1</v>
      </c>
      <c r="N222" s="184" t="s">
        <v>42</v>
      </c>
      <c r="P222" s="158">
        <f t="shared" si="31"/>
        <v>0</v>
      </c>
      <c r="Q222" s="158">
        <v>0</v>
      </c>
      <c r="R222" s="158">
        <f t="shared" si="32"/>
        <v>0</v>
      </c>
      <c r="S222" s="158">
        <v>0</v>
      </c>
      <c r="T222" s="159">
        <f t="shared" si="33"/>
        <v>0</v>
      </c>
      <c r="AR222" s="41" t="s">
        <v>339</v>
      </c>
      <c r="AT222" s="41" t="s">
        <v>431</v>
      </c>
      <c r="AU222" s="41" t="s">
        <v>315</v>
      </c>
      <c r="AY222" s="17" t="s">
        <v>304</v>
      </c>
      <c r="BE222" s="42">
        <f t="shared" si="34"/>
        <v>0</v>
      </c>
      <c r="BF222" s="42">
        <f t="shared" si="35"/>
        <v>0</v>
      </c>
      <c r="BG222" s="42">
        <f t="shared" si="36"/>
        <v>0</v>
      </c>
      <c r="BH222" s="42">
        <f t="shared" si="37"/>
        <v>0</v>
      </c>
      <c r="BI222" s="42">
        <f t="shared" si="38"/>
        <v>0</v>
      </c>
      <c r="BJ222" s="17" t="s">
        <v>8</v>
      </c>
      <c r="BK222" s="42">
        <f t="shared" si="39"/>
        <v>0</v>
      </c>
      <c r="BL222" s="17" t="s">
        <v>108</v>
      </c>
      <c r="BM222" s="41" t="s">
        <v>933</v>
      </c>
    </row>
    <row r="223" spans="2:65" s="1" customFormat="1" ht="16.5" customHeight="1" x14ac:dyDescent="0.2">
      <c r="B223" s="24"/>
      <c r="C223" s="176" t="s">
        <v>929</v>
      </c>
      <c r="D223" s="176" t="s">
        <v>431</v>
      </c>
      <c r="E223" s="177" t="s">
        <v>3029</v>
      </c>
      <c r="F223" s="178" t="s">
        <v>3030</v>
      </c>
      <c r="G223" s="179" t="s">
        <v>2656</v>
      </c>
      <c r="H223" s="180">
        <v>2</v>
      </c>
      <c r="I223" s="46"/>
      <c r="J223" s="181">
        <f t="shared" si="30"/>
        <v>0</v>
      </c>
      <c r="K223" s="178" t="s">
        <v>1</v>
      </c>
      <c r="L223" s="182"/>
      <c r="M223" s="183" t="s">
        <v>1</v>
      </c>
      <c r="N223" s="184" t="s">
        <v>42</v>
      </c>
      <c r="P223" s="158">
        <f t="shared" si="31"/>
        <v>0</v>
      </c>
      <c r="Q223" s="158">
        <v>0</v>
      </c>
      <c r="R223" s="158">
        <f t="shared" si="32"/>
        <v>0</v>
      </c>
      <c r="S223" s="158">
        <v>0</v>
      </c>
      <c r="T223" s="159">
        <f t="shared" si="33"/>
        <v>0</v>
      </c>
      <c r="AR223" s="41" t="s">
        <v>339</v>
      </c>
      <c r="AT223" s="41" t="s">
        <v>431</v>
      </c>
      <c r="AU223" s="41" t="s">
        <v>315</v>
      </c>
      <c r="AY223" s="17" t="s">
        <v>304</v>
      </c>
      <c r="BE223" s="42">
        <f t="shared" si="34"/>
        <v>0</v>
      </c>
      <c r="BF223" s="42">
        <f t="shared" si="35"/>
        <v>0</v>
      </c>
      <c r="BG223" s="42">
        <f t="shared" si="36"/>
        <v>0</v>
      </c>
      <c r="BH223" s="42">
        <f t="shared" si="37"/>
        <v>0</v>
      </c>
      <c r="BI223" s="42">
        <f t="shared" si="38"/>
        <v>0</v>
      </c>
      <c r="BJ223" s="17" t="s">
        <v>8</v>
      </c>
      <c r="BK223" s="42">
        <f t="shared" si="39"/>
        <v>0</v>
      </c>
      <c r="BL223" s="17" t="s">
        <v>108</v>
      </c>
      <c r="BM223" s="41" t="s">
        <v>950</v>
      </c>
    </row>
    <row r="224" spans="2:65" s="1" customFormat="1" ht="16.5" customHeight="1" x14ac:dyDescent="0.2">
      <c r="B224" s="24"/>
      <c r="C224" s="176" t="s">
        <v>933</v>
      </c>
      <c r="D224" s="176" t="s">
        <v>431</v>
      </c>
      <c r="E224" s="177" t="s">
        <v>3031</v>
      </c>
      <c r="F224" s="178" t="s">
        <v>3032</v>
      </c>
      <c r="G224" s="179" t="s">
        <v>2656</v>
      </c>
      <c r="H224" s="180">
        <v>2</v>
      </c>
      <c r="I224" s="46"/>
      <c r="J224" s="181">
        <f t="shared" si="30"/>
        <v>0</v>
      </c>
      <c r="K224" s="178" t="s">
        <v>1</v>
      </c>
      <c r="L224" s="182"/>
      <c r="M224" s="183" t="s">
        <v>1</v>
      </c>
      <c r="N224" s="184" t="s">
        <v>42</v>
      </c>
      <c r="P224" s="158">
        <f t="shared" si="31"/>
        <v>0</v>
      </c>
      <c r="Q224" s="158">
        <v>0</v>
      </c>
      <c r="R224" s="158">
        <f t="shared" si="32"/>
        <v>0</v>
      </c>
      <c r="S224" s="158">
        <v>0</v>
      </c>
      <c r="T224" s="159">
        <f t="shared" si="33"/>
        <v>0</v>
      </c>
      <c r="AR224" s="41" t="s">
        <v>339</v>
      </c>
      <c r="AT224" s="41" t="s">
        <v>431</v>
      </c>
      <c r="AU224" s="41" t="s">
        <v>315</v>
      </c>
      <c r="AY224" s="17" t="s">
        <v>304</v>
      </c>
      <c r="BE224" s="42">
        <f t="shared" si="34"/>
        <v>0</v>
      </c>
      <c r="BF224" s="42">
        <f t="shared" si="35"/>
        <v>0</v>
      </c>
      <c r="BG224" s="42">
        <f t="shared" si="36"/>
        <v>0</v>
      </c>
      <c r="BH224" s="42">
        <f t="shared" si="37"/>
        <v>0</v>
      </c>
      <c r="BI224" s="42">
        <f t="shared" si="38"/>
        <v>0</v>
      </c>
      <c r="BJ224" s="17" t="s">
        <v>8</v>
      </c>
      <c r="BK224" s="42">
        <f t="shared" si="39"/>
        <v>0</v>
      </c>
      <c r="BL224" s="17" t="s">
        <v>108</v>
      </c>
      <c r="BM224" s="41" t="s">
        <v>968</v>
      </c>
    </row>
    <row r="225" spans="2:65" s="1" customFormat="1" ht="16.5" customHeight="1" x14ac:dyDescent="0.2">
      <c r="B225" s="24"/>
      <c r="C225" s="176" t="s">
        <v>937</v>
      </c>
      <c r="D225" s="176" t="s">
        <v>431</v>
      </c>
      <c r="E225" s="177" t="s">
        <v>3033</v>
      </c>
      <c r="F225" s="178" t="s">
        <v>3034</v>
      </c>
      <c r="G225" s="179" t="s">
        <v>2656</v>
      </c>
      <c r="H225" s="180">
        <v>4</v>
      </c>
      <c r="I225" s="46"/>
      <c r="J225" s="181">
        <f t="shared" si="30"/>
        <v>0</v>
      </c>
      <c r="K225" s="178" t="s">
        <v>1</v>
      </c>
      <c r="L225" s="182"/>
      <c r="M225" s="183" t="s">
        <v>1</v>
      </c>
      <c r="N225" s="184" t="s">
        <v>42</v>
      </c>
      <c r="P225" s="158">
        <f t="shared" si="31"/>
        <v>0</v>
      </c>
      <c r="Q225" s="158">
        <v>0</v>
      </c>
      <c r="R225" s="158">
        <f t="shared" si="32"/>
        <v>0</v>
      </c>
      <c r="S225" s="158">
        <v>0</v>
      </c>
      <c r="T225" s="159">
        <f t="shared" si="33"/>
        <v>0</v>
      </c>
      <c r="AR225" s="41" t="s">
        <v>339</v>
      </c>
      <c r="AT225" s="41" t="s">
        <v>431</v>
      </c>
      <c r="AU225" s="41" t="s">
        <v>315</v>
      </c>
      <c r="AY225" s="17" t="s">
        <v>304</v>
      </c>
      <c r="BE225" s="42">
        <f t="shared" si="34"/>
        <v>0</v>
      </c>
      <c r="BF225" s="42">
        <f t="shared" si="35"/>
        <v>0</v>
      </c>
      <c r="BG225" s="42">
        <f t="shared" si="36"/>
        <v>0</v>
      </c>
      <c r="BH225" s="42">
        <f t="shared" si="37"/>
        <v>0</v>
      </c>
      <c r="BI225" s="42">
        <f t="shared" si="38"/>
        <v>0</v>
      </c>
      <c r="BJ225" s="17" t="s">
        <v>8</v>
      </c>
      <c r="BK225" s="42">
        <f t="shared" si="39"/>
        <v>0</v>
      </c>
      <c r="BL225" s="17" t="s">
        <v>108</v>
      </c>
      <c r="BM225" s="41" t="s">
        <v>995</v>
      </c>
    </row>
    <row r="226" spans="2:65" s="1" customFormat="1" ht="16.5" customHeight="1" x14ac:dyDescent="0.2">
      <c r="B226" s="24"/>
      <c r="C226" s="176" t="s">
        <v>950</v>
      </c>
      <c r="D226" s="176" t="s">
        <v>431</v>
      </c>
      <c r="E226" s="177" t="s">
        <v>3035</v>
      </c>
      <c r="F226" s="178" t="s">
        <v>3036</v>
      </c>
      <c r="G226" s="179" t="s">
        <v>2656</v>
      </c>
      <c r="H226" s="180">
        <v>2</v>
      </c>
      <c r="I226" s="46"/>
      <c r="J226" s="181">
        <f t="shared" si="30"/>
        <v>0</v>
      </c>
      <c r="K226" s="178" t="s">
        <v>1</v>
      </c>
      <c r="L226" s="182"/>
      <c r="M226" s="183" t="s">
        <v>1</v>
      </c>
      <c r="N226" s="184" t="s">
        <v>42</v>
      </c>
      <c r="P226" s="158">
        <f t="shared" si="31"/>
        <v>0</v>
      </c>
      <c r="Q226" s="158">
        <v>0</v>
      </c>
      <c r="R226" s="158">
        <f t="shared" si="32"/>
        <v>0</v>
      </c>
      <c r="S226" s="158">
        <v>0</v>
      </c>
      <c r="T226" s="159">
        <f t="shared" si="33"/>
        <v>0</v>
      </c>
      <c r="AR226" s="41" t="s">
        <v>339</v>
      </c>
      <c r="AT226" s="41" t="s">
        <v>431</v>
      </c>
      <c r="AU226" s="41" t="s">
        <v>315</v>
      </c>
      <c r="AY226" s="17" t="s">
        <v>304</v>
      </c>
      <c r="BE226" s="42">
        <f t="shared" si="34"/>
        <v>0</v>
      </c>
      <c r="BF226" s="42">
        <f t="shared" si="35"/>
        <v>0</v>
      </c>
      <c r="BG226" s="42">
        <f t="shared" si="36"/>
        <v>0</v>
      </c>
      <c r="BH226" s="42">
        <f t="shared" si="37"/>
        <v>0</v>
      </c>
      <c r="BI226" s="42">
        <f t="shared" si="38"/>
        <v>0</v>
      </c>
      <c r="BJ226" s="17" t="s">
        <v>8</v>
      </c>
      <c r="BK226" s="42">
        <f t="shared" si="39"/>
        <v>0</v>
      </c>
      <c r="BL226" s="17" t="s">
        <v>108</v>
      </c>
      <c r="BM226" s="41" t="s">
        <v>1013</v>
      </c>
    </row>
    <row r="227" spans="2:65" s="1" customFormat="1" ht="16.5" customHeight="1" x14ac:dyDescent="0.2">
      <c r="B227" s="24"/>
      <c r="C227" s="176" t="s">
        <v>963</v>
      </c>
      <c r="D227" s="176" t="s">
        <v>431</v>
      </c>
      <c r="E227" s="177" t="s">
        <v>3037</v>
      </c>
      <c r="F227" s="178" t="s">
        <v>3038</v>
      </c>
      <c r="G227" s="179" t="s">
        <v>2656</v>
      </c>
      <c r="H227" s="180">
        <v>30</v>
      </c>
      <c r="I227" s="46"/>
      <c r="J227" s="181">
        <f t="shared" si="30"/>
        <v>0</v>
      </c>
      <c r="K227" s="178" t="s">
        <v>1</v>
      </c>
      <c r="L227" s="182"/>
      <c r="M227" s="183" t="s">
        <v>1</v>
      </c>
      <c r="N227" s="184" t="s">
        <v>42</v>
      </c>
      <c r="P227" s="158">
        <f t="shared" si="31"/>
        <v>0</v>
      </c>
      <c r="Q227" s="158">
        <v>0</v>
      </c>
      <c r="R227" s="158">
        <f t="shared" si="32"/>
        <v>0</v>
      </c>
      <c r="S227" s="158">
        <v>0</v>
      </c>
      <c r="T227" s="159">
        <f t="shared" si="33"/>
        <v>0</v>
      </c>
      <c r="AR227" s="41" t="s">
        <v>339</v>
      </c>
      <c r="AT227" s="41" t="s">
        <v>431</v>
      </c>
      <c r="AU227" s="41" t="s">
        <v>315</v>
      </c>
      <c r="AY227" s="17" t="s">
        <v>304</v>
      </c>
      <c r="BE227" s="42">
        <f t="shared" si="34"/>
        <v>0</v>
      </c>
      <c r="BF227" s="42">
        <f t="shared" si="35"/>
        <v>0</v>
      </c>
      <c r="BG227" s="42">
        <f t="shared" si="36"/>
        <v>0</v>
      </c>
      <c r="BH227" s="42">
        <f t="shared" si="37"/>
        <v>0</v>
      </c>
      <c r="BI227" s="42">
        <f t="shared" si="38"/>
        <v>0</v>
      </c>
      <c r="BJ227" s="17" t="s">
        <v>8</v>
      </c>
      <c r="BK227" s="42">
        <f t="shared" si="39"/>
        <v>0</v>
      </c>
      <c r="BL227" s="17" t="s">
        <v>108</v>
      </c>
      <c r="BM227" s="41" t="s">
        <v>1033</v>
      </c>
    </row>
    <row r="228" spans="2:65" s="1" customFormat="1" ht="16.5" customHeight="1" x14ac:dyDescent="0.2">
      <c r="B228" s="24"/>
      <c r="C228" s="176" t="s">
        <v>968</v>
      </c>
      <c r="D228" s="176" t="s">
        <v>431</v>
      </c>
      <c r="E228" s="177" t="s">
        <v>3039</v>
      </c>
      <c r="F228" s="178" t="s">
        <v>4016</v>
      </c>
      <c r="G228" s="179" t="s">
        <v>2656</v>
      </c>
      <c r="H228" s="180">
        <v>2</v>
      </c>
      <c r="I228" s="46"/>
      <c r="J228" s="181">
        <f t="shared" si="30"/>
        <v>0</v>
      </c>
      <c r="K228" s="178" t="s">
        <v>1</v>
      </c>
      <c r="L228" s="182"/>
      <c r="M228" s="183" t="s">
        <v>1</v>
      </c>
      <c r="N228" s="184" t="s">
        <v>42</v>
      </c>
      <c r="P228" s="158">
        <f t="shared" si="31"/>
        <v>0</v>
      </c>
      <c r="Q228" s="158">
        <v>0</v>
      </c>
      <c r="R228" s="158">
        <f t="shared" si="32"/>
        <v>0</v>
      </c>
      <c r="S228" s="158">
        <v>0</v>
      </c>
      <c r="T228" s="159">
        <f t="shared" si="33"/>
        <v>0</v>
      </c>
      <c r="AR228" s="41" t="s">
        <v>339</v>
      </c>
      <c r="AT228" s="41" t="s">
        <v>431</v>
      </c>
      <c r="AU228" s="41" t="s">
        <v>315</v>
      </c>
      <c r="AY228" s="17" t="s">
        <v>304</v>
      </c>
      <c r="BE228" s="42">
        <f t="shared" si="34"/>
        <v>0</v>
      </c>
      <c r="BF228" s="42">
        <f t="shared" si="35"/>
        <v>0</v>
      </c>
      <c r="BG228" s="42">
        <f t="shared" si="36"/>
        <v>0</v>
      </c>
      <c r="BH228" s="42">
        <f t="shared" si="37"/>
        <v>0</v>
      </c>
      <c r="BI228" s="42">
        <f t="shared" si="38"/>
        <v>0</v>
      </c>
      <c r="BJ228" s="17" t="s">
        <v>8</v>
      </c>
      <c r="BK228" s="42">
        <f t="shared" si="39"/>
        <v>0</v>
      </c>
      <c r="BL228" s="17" t="s">
        <v>108</v>
      </c>
      <c r="BM228" s="41" t="s">
        <v>1043</v>
      </c>
    </row>
    <row r="229" spans="2:65" s="1" customFormat="1" ht="16.5" customHeight="1" x14ac:dyDescent="0.2">
      <c r="B229" s="24"/>
      <c r="C229" s="176" t="s">
        <v>972</v>
      </c>
      <c r="D229" s="176" t="s">
        <v>431</v>
      </c>
      <c r="E229" s="177" t="s">
        <v>3041</v>
      </c>
      <c r="F229" s="178" t="s">
        <v>3042</v>
      </c>
      <c r="G229" s="179" t="s">
        <v>2656</v>
      </c>
      <c r="H229" s="180">
        <v>2</v>
      </c>
      <c r="I229" s="46"/>
      <c r="J229" s="181">
        <f t="shared" si="30"/>
        <v>0</v>
      </c>
      <c r="K229" s="178" t="s">
        <v>1</v>
      </c>
      <c r="L229" s="182"/>
      <c r="M229" s="183" t="s">
        <v>1</v>
      </c>
      <c r="N229" s="184" t="s">
        <v>42</v>
      </c>
      <c r="P229" s="158">
        <f t="shared" si="31"/>
        <v>0</v>
      </c>
      <c r="Q229" s="158">
        <v>0</v>
      </c>
      <c r="R229" s="158">
        <f t="shared" si="32"/>
        <v>0</v>
      </c>
      <c r="S229" s="158">
        <v>0</v>
      </c>
      <c r="T229" s="159">
        <f t="shared" si="33"/>
        <v>0</v>
      </c>
      <c r="AR229" s="41" t="s">
        <v>339</v>
      </c>
      <c r="AT229" s="41" t="s">
        <v>431</v>
      </c>
      <c r="AU229" s="41" t="s">
        <v>315</v>
      </c>
      <c r="AY229" s="17" t="s">
        <v>304</v>
      </c>
      <c r="BE229" s="42">
        <f t="shared" si="34"/>
        <v>0</v>
      </c>
      <c r="BF229" s="42">
        <f t="shared" si="35"/>
        <v>0</v>
      </c>
      <c r="BG229" s="42">
        <f t="shared" si="36"/>
        <v>0</v>
      </c>
      <c r="BH229" s="42">
        <f t="shared" si="37"/>
        <v>0</v>
      </c>
      <c r="BI229" s="42">
        <f t="shared" si="38"/>
        <v>0</v>
      </c>
      <c r="BJ229" s="17" t="s">
        <v>8</v>
      </c>
      <c r="BK229" s="42">
        <f t="shared" si="39"/>
        <v>0</v>
      </c>
      <c r="BL229" s="17" t="s">
        <v>108</v>
      </c>
      <c r="BM229" s="41" t="s">
        <v>1057</v>
      </c>
    </row>
    <row r="230" spans="2:65" s="1" customFormat="1" ht="16.5" customHeight="1" x14ac:dyDescent="0.2">
      <c r="B230" s="24"/>
      <c r="C230" s="176" t="s">
        <v>995</v>
      </c>
      <c r="D230" s="176" t="s">
        <v>431</v>
      </c>
      <c r="E230" s="177" t="s">
        <v>3043</v>
      </c>
      <c r="F230" s="178" t="s">
        <v>3044</v>
      </c>
      <c r="G230" s="179" t="s">
        <v>2656</v>
      </c>
      <c r="H230" s="180">
        <v>56</v>
      </c>
      <c r="I230" s="46"/>
      <c r="J230" s="181">
        <f t="shared" si="30"/>
        <v>0</v>
      </c>
      <c r="K230" s="178" t="s">
        <v>1</v>
      </c>
      <c r="L230" s="182"/>
      <c r="M230" s="183" t="s">
        <v>1</v>
      </c>
      <c r="N230" s="184" t="s">
        <v>42</v>
      </c>
      <c r="P230" s="158">
        <f t="shared" si="31"/>
        <v>0</v>
      </c>
      <c r="Q230" s="158">
        <v>0</v>
      </c>
      <c r="R230" s="158">
        <f t="shared" si="32"/>
        <v>0</v>
      </c>
      <c r="S230" s="158">
        <v>0</v>
      </c>
      <c r="T230" s="159">
        <f t="shared" si="33"/>
        <v>0</v>
      </c>
      <c r="AR230" s="41" t="s">
        <v>339</v>
      </c>
      <c r="AT230" s="41" t="s">
        <v>431</v>
      </c>
      <c r="AU230" s="41" t="s">
        <v>315</v>
      </c>
      <c r="AY230" s="17" t="s">
        <v>304</v>
      </c>
      <c r="BE230" s="42">
        <f t="shared" si="34"/>
        <v>0</v>
      </c>
      <c r="BF230" s="42">
        <f t="shared" si="35"/>
        <v>0</v>
      </c>
      <c r="BG230" s="42">
        <f t="shared" si="36"/>
        <v>0</v>
      </c>
      <c r="BH230" s="42">
        <f t="shared" si="37"/>
        <v>0</v>
      </c>
      <c r="BI230" s="42">
        <f t="shared" si="38"/>
        <v>0</v>
      </c>
      <c r="BJ230" s="17" t="s">
        <v>8</v>
      </c>
      <c r="BK230" s="42">
        <f t="shared" si="39"/>
        <v>0</v>
      </c>
      <c r="BL230" s="17" t="s">
        <v>108</v>
      </c>
      <c r="BM230" s="41" t="s">
        <v>1081</v>
      </c>
    </row>
    <row r="231" spans="2:65" s="1" customFormat="1" ht="21.75" customHeight="1" x14ac:dyDescent="0.2">
      <c r="B231" s="24"/>
      <c r="C231" s="176" t="s">
        <v>1000</v>
      </c>
      <c r="D231" s="176" t="s">
        <v>431</v>
      </c>
      <c r="E231" s="177" t="s">
        <v>3045</v>
      </c>
      <c r="F231" s="178" t="s">
        <v>3046</v>
      </c>
      <c r="G231" s="179" t="s">
        <v>346</v>
      </c>
      <c r="H231" s="180">
        <v>120</v>
      </c>
      <c r="I231" s="46"/>
      <c r="J231" s="181">
        <f t="shared" si="30"/>
        <v>0</v>
      </c>
      <c r="K231" s="178" t="s">
        <v>1</v>
      </c>
      <c r="L231" s="182"/>
      <c r="M231" s="183" t="s">
        <v>1</v>
      </c>
      <c r="N231" s="184" t="s">
        <v>42</v>
      </c>
      <c r="P231" s="158">
        <f t="shared" si="31"/>
        <v>0</v>
      </c>
      <c r="Q231" s="158">
        <v>0</v>
      </c>
      <c r="R231" s="158">
        <f t="shared" si="32"/>
        <v>0</v>
      </c>
      <c r="S231" s="158">
        <v>0</v>
      </c>
      <c r="T231" s="159">
        <f t="shared" si="33"/>
        <v>0</v>
      </c>
      <c r="AR231" s="41" t="s">
        <v>339</v>
      </c>
      <c r="AT231" s="41" t="s">
        <v>431</v>
      </c>
      <c r="AU231" s="41" t="s">
        <v>315</v>
      </c>
      <c r="AY231" s="17" t="s">
        <v>304</v>
      </c>
      <c r="BE231" s="42">
        <f t="shared" si="34"/>
        <v>0</v>
      </c>
      <c r="BF231" s="42">
        <f t="shared" si="35"/>
        <v>0</v>
      </c>
      <c r="BG231" s="42">
        <f t="shared" si="36"/>
        <v>0</v>
      </c>
      <c r="BH231" s="42">
        <f t="shared" si="37"/>
        <v>0</v>
      </c>
      <c r="BI231" s="42">
        <f t="shared" si="38"/>
        <v>0</v>
      </c>
      <c r="BJ231" s="17" t="s">
        <v>8</v>
      </c>
      <c r="BK231" s="42">
        <f t="shared" si="39"/>
        <v>0</v>
      </c>
      <c r="BL231" s="17" t="s">
        <v>108</v>
      </c>
      <c r="BM231" s="41" t="s">
        <v>1091</v>
      </c>
    </row>
    <row r="232" spans="2:65" s="1" customFormat="1" ht="16.5" customHeight="1" x14ac:dyDescent="0.2">
      <c r="B232" s="24"/>
      <c r="C232" s="176" t="s">
        <v>1013</v>
      </c>
      <c r="D232" s="176" t="s">
        <v>431</v>
      </c>
      <c r="E232" s="177" t="s">
        <v>3047</v>
      </c>
      <c r="F232" s="178" t="s">
        <v>4038</v>
      </c>
      <c r="G232" s="179" t="s">
        <v>346</v>
      </c>
      <c r="H232" s="180">
        <v>30</v>
      </c>
      <c r="I232" s="46"/>
      <c r="J232" s="181">
        <f t="shared" si="30"/>
        <v>0</v>
      </c>
      <c r="K232" s="178" t="s">
        <v>1</v>
      </c>
      <c r="L232" s="182"/>
      <c r="M232" s="183" t="s">
        <v>1</v>
      </c>
      <c r="N232" s="184" t="s">
        <v>42</v>
      </c>
      <c r="P232" s="158">
        <f t="shared" si="31"/>
        <v>0</v>
      </c>
      <c r="Q232" s="158">
        <v>0</v>
      </c>
      <c r="R232" s="158">
        <f t="shared" si="32"/>
        <v>0</v>
      </c>
      <c r="S232" s="158">
        <v>0</v>
      </c>
      <c r="T232" s="159">
        <f t="shared" si="33"/>
        <v>0</v>
      </c>
      <c r="AR232" s="41" t="s">
        <v>339</v>
      </c>
      <c r="AT232" s="41" t="s">
        <v>431</v>
      </c>
      <c r="AU232" s="41" t="s">
        <v>315</v>
      </c>
      <c r="AY232" s="17" t="s">
        <v>304</v>
      </c>
      <c r="BE232" s="42">
        <f t="shared" si="34"/>
        <v>0</v>
      </c>
      <c r="BF232" s="42">
        <f t="shared" si="35"/>
        <v>0</v>
      </c>
      <c r="BG232" s="42">
        <f t="shared" si="36"/>
        <v>0</v>
      </c>
      <c r="BH232" s="42">
        <f t="shared" si="37"/>
        <v>0</v>
      </c>
      <c r="BI232" s="42">
        <f t="shared" si="38"/>
        <v>0</v>
      </c>
      <c r="BJ232" s="17" t="s">
        <v>8</v>
      </c>
      <c r="BK232" s="42">
        <f t="shared" si="39"/>
        <v>0</v>
      </c>
      <c r="BL232" s="17" t="s">
        <v>108</v>
      </c>
      <c r="BM232" s="41" t="s">
        <v>1106</v>
      </c>
    </row>
    <row r="233" spans="2:65" s="1" customFormat="1" ht="39.950000000000003" customHeight="1" x14ac:dyDescent="0.2">
      <c r="B233" s="24"/>
      <c r="C233" s="176" t="s">
        <v>1018</v>
      </c>
      <c r="D233" s="176" t="s">
        <v>431</v>
      </c>
      <c r="E233" s="177" t="s">
        <v>3048</v>
      </c>
      <c r="F233" s="178" t="s">
        <v>4039</v>
      </c>
      <c r="G233" s="179" t="s">
        <v>346</v>
      </c>
      <c r="H233" s="180">
        <v>30</v>
      </c>
      <c r="I233" s="46"/>
      <c r="J233" s="181">
        <f t="shared" si="30"/>
        <v>0</v>
      </c>
      <c r="K233" s="178" t="s">
        <v>1</v>
      </c>
      <c r="L233" s="182"/>
      <c r="M233" s="183" t="s">
        <v>1</v>
      </c>
      <c r="N233" s="184" t="s">
        <v>42</v>
      </c>
      <c r="P233" s="158">
        <f t="shared" si="31"/>
        <v>0</v>
      </c>
      <c r="Q233" s="158">
        <v>0</v>
      </c>
      <c r="R233" s="158">
        <f t="shared" si="32"/>
        <v>0</v>
      </c>
      <c r="S233" s="158">
        <v>0</v>
      </c>
      <c r="T233" s="159">
        <f t="shared" si="33"/>
        <v>0</v>
      </c>
      <c r="AR233" s="41" t="s">
        <v>339</v>
      </c>
      <c r="AT233" s="41" t="s">
        <v>431</v>
      </c>
      <c r="AU233" s="41" t="s">
        <v>315</v>
      </c>
      <c r="AY233" s="17" t="s">
        <v>304</v>
      </c>
      <c r="BE233" s="42">
        <f t="shared" si="34"/>
        <v>0</v>
      </c>
      <c r="BF233" s="42">
        <f t="shared" si="35"/>
        <v>0</v>
      </c>
      <c r="BG233" s="42">
        <f t="shared" si="36"/>
        <v>0</v>
      </c>
      <c r="BH233" s="42">
        <f t="shared" si="37"/>
        <v>0</v>
      </c>
      <c r="BI233" s="42">
        <f t="shared" si="38"/>
        <v>0</v>
      </c>
      <c r="BJ233" s="17" t="s">
        <v>8</v>
      </c>
      <c r="BK233" s="42">
        <f t="shared" si="39"/>
        <v>0</v>
      </c>
      <c r="BL233" s="17" t="s">
        <v>108</v>
      </c>
      <c r="BM233" s="41" t="s">
        <v>1116</v>
      </c>
    </row>
    <row r="234" spans="2:65" s="1" customFormat="1" ht="21.75" customHeight="1" x14ac:dyDescent="0.2">
      <c r="B234" s="24"/>
      <c r="C234" s="176" t="s">
        <v>1033</v>
      </c>
      <c r="D234" s="176" t="s">
        <v>431</v>
      </c>
      <c r="E234" s="177" t="s">
        <v>2925</v>
      </c>
      <c r="F234" s="178" t="s">
        <v>2926</v>
      </c>
      <c r="G234" s="179" t="s">
        <v>346</v>
      </c>
      <c r="H234" s="180">
        <v>30</v>
      </c>
      <c r="I234" s="46"/>
      <c r="J234" s="181">
        <f t="shared" si="30"/>
        <v>0</v>
      </c>
      <c r="K234" s="178" t="s">
        <v>1</v>
      </c>
      <c r="L234" s="182"/>
      <c r="M234" s="183" t="s">
        <v>1</v>
      </c>
      <c r="N234" s="184" t="s">
        <v>42</v>
      </c>
      <c r="P234" s="158">
        <f t="shared" si="31"/>
        <v>0</v>
      </c>
      <c r="Q234" s="158">
        <v>0</v>
      </c>
      <c r="R234" s="158">
        <f t="shared" si="32"/>
        <v>0</v>
      </c>
      <c r="S234" s="158">
        <v>0</v>
      </c>
      <c r="T234" s="159">
        <f t="shared" si="33"/>
        <v>0</v>
      </c>
      <c r="AR234" s="41" t="s">
        <v>339</v>
      </c>
      <c r="AT234" s="41" t="s">
        <v>431</v>
      </c>
      <c r="AU234" s="41" t="s">
        <v>315</v>
      </c>
      <c r="AY234" s="17" t="s">
        <v>304</v>
      </c>
      <c r="BE234" s="42">
        <f t="shared" si="34"/>
        <v>0</v>
      </c>
      <c r="BF234" s="42">
        <f t="shared" si="35"/>
        <v>0</v>
      </c>
      <c r="BG234" s="42">
        <f t="shared" si="36"/>
        <v>0</v>
      </c>
      <c r="BH234" s="42">
        <f t="shared" si="37"/>
        <v>0</v>
      </c>
      <c r="BI234" s="42">
        <f t="shared" si="38"/>
        <v>0</v>
      </c>
      <c r="BJ234" s="17" t="s">
        <v>8</v>
      </c>
      <c r="BK234" s="42">
        <f t="shared" si="39"/>
        <v>0</v>
      </c>
      <c r="BL234" s="17" t="s">
        <v>108</v>
      </c>
      <c r="BM234" s="41" t="s">
        <v>1130</v>
      </c>
    </row>
    <row r="235" spans="2:65" s="1" customFormat="1" ht="24.2" customHeight="1" x14ac:dyDescent="0.2">
      <c r="B235" s="24"/>
      <c r="C235" s="176" t="s">
        <v>1039</v>
      </c>
      <c r="D235" s="176" t="s">
        <v>431</v>
      </c>
      <c r="E235" s="177" t="s">
        <v>3049</v>
      </c>
      <c r="F235" s="178" t="s">
        <v>3050</v>
      </c>
      <c r="G235" s="179" t="s">
        <v>346</v>
      </c>
      <c r="H235" s="180">
        <v>2</v>
      </c>
      <c r="I235" s="46"/>
      <c r="J235" s="181">
        <f t="shared" si="30"/>
        <v>0</v>
      </c>
      <c r="K235" s="178" t="s">
        <v>1</v>
      </c>
      <c r="L235" s="182"/>
      <c r="M235" s="183" t="s">
        <v>1</v>
      </c>
      <c r="N235" s="184" t="s">
        <v>42</v>
      </c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AR235" s="41" t="s">
        <v>339</v>
      </c>
      <c r="AT235" s="41" t="s">
        <v>431</v>
      </c>
      <c r="AU235" s="41" t="s">
        <v>315</v>
      </c>
      <c r="AY235" s="17" t="s">
        <v>304</v>
      </c>
      <c r="BE235" s="42">
        <f t="shared" si="34"/>
        <v>0</v>
      </c>
      <c r="BF235" s="42">
        <f t="shared" si="35"/>
        <v>0</v>
      </c>
      <c r="BG235" s="42">
        <f t="shared" si="36"/>
        <v>0</v>
      </c>
      <c r="BH235" s="42">
        <f t="shared" si="37"/>
        <v>0</v>
      </c>
      <c r="BI235" s="42">
        <f t="shared" si="38"/>
        <v>0</v>
      </c>
      <c r="BJ235" s="17" t="s">
        <v>8</v>
      </c>
      <c r="BK235" s="42">
        <f t="shared" si="39"/>
        <v>0</v>
      </c>
      <c r="BL235" s="17" t="s">
        <v>108</v>
      </c>
      <c r="BM235" s="41" t="s">
        <v>1152</v>
      </c>
    </row>
    <row r="236" spans="2:65" s="1" customFormat="1" ht="37.9" customHeight="1" x14ac:dyDescent="0.2">
      <c r="B236" s="24"/>
      <c r="C236" s="176" t="s">
        <v>1043</v>
      </c>
      <c r="D236" s="176" t="s">
        <v>431</v>
      </c>
      <c r="E236" s="177" t="s">
        <v>3051</v>
      </c>
      <c r="F236" s="178" t="s">
        <v>3052</v>
      </c>
      <c r="G236" s="179" t="s">
        <v>346</v>
      </c>
      <c r="H236" s="180">
        <v>2</v>
      </c>
      <c r="I236" s="46"/>
      <c r="J236" s="181">
        <f t="shared" si="30"/>
        <v>0</v>
      </c>
      <c r="K236" s="178" t="s">
        <v>1</v>
      </c>
      <c r="L236" s="182"/>
      <c r="M236" s="183" t="s">
        <v>1</v>
      </c>
      <c r="N236" s="184" t="s">
        <v>42</v>
      </c>
      <c r="P236" s="158">
        <f t="shared" si="31"/>
        <v>0</v>
      </c>
      <c r="Q236" s="158">
        <v>0</v>
      </c>
      <c r="R236" s="158">
        <f t="shared" si="32"/>
        <v>0</v>
      </c>
      <c r="S236" s="158">
        <v>0</v>
      </c>
      <c r="T236" s="159">
        <f t="shared" si="33"/>
        <v>0</v>
      </c>
      <c r="AR236" s="41" t="s">
        <v>339</v>
      </c>
      <c r="AT236" s="41" t="s">
        <v>431</v>
      </c>
      <c r="AU236" s="41" t="s">
        <v>315</v>
      </c>
      <c r="AY236" s="17" t="s">
        <v>304</v>
      </c>
      <c r="BE236" s="42">
        <f t="shared" si="34"/>
        <v>0</v>
      </c>
      <c r="BF236" s="42">
        <f t="shared" si="35"/>
        <v>0</v>
      </c>
      <c r="BG236" s="42">
        <f t="shared" si="36"/>
        <v>0</v>
      </c>
      <c r="BH236" s="42">
        <f t="shared" si="37"/>
        <v>0</v>
      </c>
      <c r="BI236" s="42">
        <f t="shared" si="38"/>
        <v>0</v>
      </c>
      <c r="BJ236" s="17" t="s">
        <v>8</v>
      </c>
      <c r="BK236" s="42">
        <f t="shared" si="39"/>
        <v>0</v>
      </c>
      <c r="BL236" s="17" t="s">
        <v>108</v>
      </c>
      <c r="BM236" s="41" t="s">
        <v>1166</v>
      </c>
    </row>
    <row r="237" spans="2:65" s="1" customFormat="1" ht="16.5" customHeight="1" x14ac:dyDescent="0.2">
      <c r="B237" s="24"/>
      <c r="C237" s="176" t="s">
        <v>1052</v>
      </c>
      <c r="D237" s="176" t="s">
        <v>431</v>
      </c>
      <c r="E237" s="177" t="s">
        <v>2929</v>
      </c>
      <c r="F237" s="178" t="s">
        <v>2930</v>
      </c>
      <c r="G237" s="179" t="s">
        <v>1444</v>
      </c>
      <c r="H237" s="180">
        <v>50</v>
      </c>
      <c r="I237" s="46"/>
      <c r="J237" s="181">
        <f t="shared" si="30"/>
        <v>0</v>
      </c>
      <c r="K237" s="178" t="s">
        <v>1</v>
      </c>
      <c r="L237" s="182"/>
      <c r="M237" s="183" t="s">
        <v>1</v>
      </c>
      <c r="N237" s="184" t="s">
        <v>42</v>
      </c>
      <c r="P237" s="158">
        <f t="shared" si="31"/>
        <v>0</v>
      </c>
      <c r="Q237" s="158">
        <v>0</v>
      </c>
      <c r="R237" s="158">
        <f t="shared" si="32"/>
        <v>0</v>
      </c>
      <c r="S237" s="158">
        <v>0</v>
      </c>
      <c r="T237" s="159">
        <f t="shared" si="33"/>
        <v>0</v>
      </c>
      <c r="AR237" s="41" t="s">
        <v>339</v>
      </c>
      <c r="AT237" s="41" t="s">
        <v>431</v>
      </c>
      <c r="AU237" s="41" t="s">
        <v>315</v>
      </c>
      <c r="AY237" s="17" t="s">
        <v>304</v>
      </c>
      <c r="BE237" s="42">
        <f t="shared" si="34"/>
        <v>0</v>
      </c>
      <c r="BF237" s="42">
        <f t="shared" si="35"/>
        <v>0</v>
      </c>
      <c r="BG237" s="42">
        <f t="shared" si="36"/>
        <v>0</v>
      </c>
      <c r="BH237" s="42">
        <f t="shared" si="37"/>
        <v>0</v>
      </c>
      <c r="BI237" s="42">
        <f t="shared" si="38"/>
        <v>0</v>
      </c>
      <c r="BJ237" s="17" t="s">
        <v>8</v>
      </c>
      <c r="BK237" s="42">
        <f t="shared" si="39"/>
        <v>0</v>
      </c>
      <c r="BL237" s="17" t="s">
        <v>108</v>
      </c>
      <c r="BM237" s="41" t="s">
        <v>1174</v>
      </c>
    </row>
    <row r="238" spans="2:65" s="1" customFormat="1" ht="21.75" customHeight="1" x14ac:dyDescent="0.2">
      <c r="B238" s="24"/>
      <c r="C238" s="150" t="s">
        <v>1057</v>
      </c>
      <c r="D238" s="150" t="s">
        <v>306</v>
      </c>
      <c r="E238" s="151" t="s">
        <v>2973</v>
      </c>
      <c r="F238" s="152" t="s">
        <v>2926</v>
      </c>
      <c r="G238" s="153" t="s">
        <v>346</v>
      </c>
      <c r="H238" s="154">
        <v>30</v>
      </c>
      <c r="I238" s="40"/>
      <c r="J238" s="155">
        <f t="shared" si="30"/>
        <v>0</v>
      </c>
      <c r="K238" s="152" t="s">
        <v>1</v>
      </c>
      <c r="L238" s="24"/>
      <c r="M238" s="156" t="s">
        <v>1</v>
      </c>
      <c r="N238" s="157" t="s">
        <v>42</v>
      </c>
      <c r="P238" s="158">
        <f t="shared" si="31"/>
        <v>0</v>
      </c>
      <c r="Q238" s="158">
        <v>0</v>
      </c>
      <c r="R238" s="158">
        <f t="shared" si="32"/>
        <v>0</v>
      </c>
      <c r="S238" s="158">
        <v>0</v>
      </c>
      <c r="T238" s="159">
        <f t="shared" si="33"/>
        <v>0</v>
      </c>
      <c r="AR238" s="41" t="s">
        <v>108</v>
      </c>
      <c r="AT238" s="41" t="s">
        <v>306</v>
      </c>
      <c r="AU238" s="41" t="s">
        <v>315</v>
      </c>
      <c r="AY238" s="17" t="s">
        <v>304</v>
      </c>
      <c r="BE238" s="42">
        <f t="shared" si="34"/>
        <v>0</v>
      </c>
      <c r="BF238" s="42">
        <f t="shared" si="35"/>
        <v>0</v>
      </c>
      <c r="BG238" s="42">
        <f t="shared" si="36"/>
        <v>0</v>
      </c>
      <c r="BH238" s="42">
        <f t="shared" si="37"/>
        <v>0</v>
      </c>
      <c r="BI238" s="42">
        <f t="shared" si="38"/>
        <v>0</v>
      </c>
      <c r="BJ238" s="17" t="s">
        <v>8</v>
      </c>
      <c r="BK238" s="42">
        <f t="shared" si="39"/>
        <v>0</v>
      </c>
      <c r="BL238" s="17" t="s">
        <v>108</v>
      </c>
      <c r="BM238" s="41" t="s">
        <v>3053</v>
      </c>
    </row>
    <row r="239" spans="2:65" s="1" customFormat="1" ht="16.5" customHeight="1" x14ac:dyDescent="0.2">
      <c r="B239" s="24"/>
      <c r="C239" s="150" t="s">
        <v>1081</v>
      </c>
      <c r="D239" s="150" t="s">
        <v>306</v>
      </c>
      <c r="E239" s="151" t="s">
        <v>3054</v>
      </c>
      <c r="F239" s="152" t="s">
        <v>3026</v>
      </c>
      <c r="G239" s="153" t="s">
        <v>346</v>
      </c>
      <c r="H239" s="154">
        <v>120</v>
      </c>
      <c r="I239" s="40"/>
      <c r="J239" s="155">
        <f t="shared" si="30"/>
        <v>0</v>
      </c>
      <c r="K239" s="152" t="s">
        <v>1</v>
      </c>
      <c r="L239" s="24"/>
      <c r="M239" s="156" t="s">
        <v>1</v>
      </c>
      <c r="N239" s="157" t="s">
        <v>42</v>
      </c>
      <c r="P239" s="158">
        <f t="shared" si="31"/>
        <v>0</v>
      </c>
      <c r="Q239" s="158">
        <v>0</v>
      </c>
      <c r="R239" s="158">
        <f t="shared" si="32"/>
        <v>0</v>
      </c>
      <c r="S239" s="158">
        <v>0</v>
      </c>
      <c r="T239" s="159">
        <f t="shared" si="33"/>
        <v>0</v>
      </c>
      <c r="AR239" s="41" t="s">
        <v>108</v>
      </c>
      <c r="AT239" s="41" t="s">
        <v>306</v>
      </c>
      <c r="AU239" s="41" t="s">
        <v>315</v>
      </c>
      <c r="AY239" s="17" t="s">
        <v>304</v>
      </c>
      <c r="BE239" s="42">
        <f t="shared" si="34"/>
        <v>0</v>
      </c>
      <c r="BF239" s="42">
        <f t="shared" si="35"/>
        <v>0</v>
      </c>
      <c r="BG239" s="42">
        <f t="shared" si="36"/>
        <v>0</v>
      </c>
      <c r="BH239" s="42">
        <f t="shared" si="37"/>
        <v>0</v>
      </c>
      <c r="BI239" s="42">
        <f t="shared" si="38"/>
        <v>0</v>
      </c>
      <c r="BJ239" s="17" t="s">
        <v>8</v>
      </c>
      <c r="BK239" s="42">
        <f t="shared" si="39"/>
        <v>0</v>
      </c>
      <c r="BL239" s="17" t="s">
        <v>108</v>
      </c>
      <c r="BM239" s="41" t="s">
        <v>3055</v>
      </c>
    </row>
    <row r="240" spans="2:65" s="1" customFormat="1" ht="16.5" customHeight="1" x14ac:dyDescent="0.2">
      <c r="B240" s="24"/>
      <c r="C240" s="150" t="s">
        <v>1086</v>
      </c>
      <c r="D240" s="150" t="s">
        <v>306</v>
      </c>
      <c r="E240" s="151" t="s">
        <v>3056</v>
      </c>
      <c r="F240" s="152" t="s">
        <v>3028</v>
      </c>
      <c r="G240" s="153" t="s">
        <v>2656</v>
      </c>
      <c r="H240" s="154">
        <v>2</v>
      </c>
      <c r="I240" s="40"/>
      <c r="J240" s="155">
        <f t="shared" si="30"/>
        <v>0</v>
      </c>
      <c r="K240" s="152" t="s">
        <v>1</v>
      </c>
      <c r="L240" s="24"/>
      <c r="M240" s="156" t="s">
        <v>1</v>
      </c>
      <c r="N240" s="157" t="s">
        <v>42</v>
      </c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AR240" s="41" t="s">
        <v>108</v>
      </c>
      <c r="AT240" s="41" t="s">
        <v>306</v>
      </c>
      <c r="AU240" s="41" t="s">
        <v>315</v>
      </c>
      <c r="AY240" s="17" t="s">
        <v>304</v>
      </c>
      <c r="BE240" s="42">
        <f t="shared" si="34"/>
        <v>0</v>
      </c>
      <c r="BF240" s="42">
        <f t="shared" si="35"/>
        <v>0</v>
      </c>
      <c r="BG240" s="42">
        <f t="shared" si="36"/>
        <v>0</v>
      </c>
      <c r="BH240" s="42">
        <f t="shared" si="37"/>
        <v>0</v>
      </c>
      <c r="BI240" s="42">
        <f t="shared" si="38"/>
        <v>0</v>
      </c>
      <c r="BJ240" s="17" t="s">
        <v>8</v>
      </c>
      <c r="BK240" s="42">
        <f t="shared" si="39"/>
        <v>0</v>
      </c>
      <c r="BL240" s="17" t="s">
        <v>108</v>
      </c>
      <c r="BM240" s="41" t="s">
        <v>3057</v>
      </c>
    </row>
    <row r="241" spans="2:65" s="1" customFormat="1" ht="16.5" customHeight="1" x14ac:dyDescent="0.2">
      <c r="B241" s="24"/>
      <c r="C241" s="150" t="s">
        <v>1091</v>
      </c>
      <c r="D241" s="150" t="s">
        <v>306</v>
      </c>
      <c r="E241" s="151" t="s">
        <v>3058</v>
      </c>
      <c r="F241" s="152" t="s">
        <v>3030</v>
      </c>
      <c r="G241" s="153" t="s">
        <v>2656</v>
      </c>
      <c r="H241" s="154">
        <v>2</v>
      </c>
      <c r="I241" s="40"/>
      <c r="J241" s="155">
        <f t="shared" si="30"/>
        <v>0</v>
      </c>
      <c r="K241" s="152" t="s">
        <v>1</v>
      </c>
      <c r="L241" s="24"/>
      <c r="M241" s="156" t="s">
        <v>1</v>
      </c>
      <c r="N241" s="157" t="s">
        <v>42</v>
      </c>
      <c r="P241" s="158">
        <f t="shared" si="31"/>
        <v>0</v>
      </c>
      <c r="Q241" s="158">
        <v>0</v>
      </c>
      <c r="R241" s="158">
        <f t="shared" si="32"/>
        <v>0</v>
      </c>
      <c r="S241" s="158">
        <v>0</v>
      </c>
      <c r="T241" s="159">
        <f t="shared" si="33"/>
        <v>0</v>
      </c>
      <c r="AR241" s="41" t="s">
        <v>108</v>
      </c>
      <c r="AT241" s="41" t="s">
        <v>306</v>
      </c>
      <c r="AU241" s="41" t="s">
        <v>315</v>
      </c>
      <c r="AY241" s="17" t="s">
        <v>304</v>
      </c>
      <c r="BE241" s="42">
        <f t="shared" si="34"/>
        <v>0</v>
      </c>
      <c r="BF241" s="42">
        <f t="shared" si="35"/>
        <v>0</v>
      </c>
      <c r="BG241" s="42">
        <f t="shared" si="36"/>
        <v>0</v>
      </c>
      <c r="BH241" s="42">
        <f t="shared" si="37"/>
        <v>0</v>
      </c>
      <c r="BI241" s="42">
        <f t="shared" si="38"/>
        <v>0</v>
      </c>
      <c r="BJ241" s="17" t="s">
        <v>8</v>
      </c>
      <c r="BK241" s="42">
        <f t="shared" si="39"/>
        <v>0</v>
      </c>
      <c r="BL241" s="17" t="s">
        <v>108</v>
      </c>
      <c r="BM241" s="41" t="s">
        <v>3059</v>
      </c>
    </row>
    <row r="242" spans="2:65" s="1" customFormat="1" ht="16.5" customHeight="1" x14ac:dyDescent="0.2">
      <c r="B242" s="24"/>
      <c r="C242" s="150" t="s">
        <v>1102</v>
      </c>
      <c r="D242" s="150" t="s">
        <v>306</v>
      </c>
      <c r="E242" s="151" t="s">
        <v>3060</v>
      </c>
      <c r="F242" s="152" t="s">
        <v>3032</v>
      </c>
      <c r="G242" s="153" t="s">
        <v>2656</v>
      </c>
      <c r="H242" s="154">
        <v>2</v>
      </c>
      <c r="I242" s="40"/>
      <c r="J242" s="155">
        <f t="shared" si="30"/>
        <v>0</v>
      </c>
      <c r="K242" s="152" t="s">
        <v>1</v>
      </c>
      <c r="L242" s="24"/>
      <c r="M242" s="156" t="s">
        <v>1</v>
      </c>
      <c r="N242" s="157" t="s">
        <v>42</v>
      </c>
      <c r="P242" s="158">
        <f t="shared" si="31"/>
        <v>0</v>
      </c>
      <c r="Q242" s="158">
        <v>0</v>
      </c>
      <c r="R242" s="158">
        <f t="shared" si="32"/>
        <v>0</v>
      </c>
      <c r="S242" s="158">
        <v>0</v>
      </c>
      <c r="T242" s="159">
        <f t="shared" si="33"/>
        <v>0</v>
      </c>
      <c r="AR242" s="41" t="s">
        <v>108</v>
      </c>
      <c r="AT242" s="41" t="s">
        <v>306</v>
      </c>
      <c r="AU242" s="41" t="s">
        <v>315</v>
      </c>
      <c r="AY242" s="17" t="s">
        <v>304</v>
      </c>
      <c r="BE242" s="42">
        <f t="shared" si="34"/>
        <v>0</v>
      </c>
      <c r="BF242" s="42">
        <f t="shared" si="35"/>
        <v>0</v>
      </c>
      <c r="BG242" s="42">
        <f t="shared" si="36"/>
        <v>0</v>
      </c>
      <c r="BH242" s="42">
        <f t="shared" si="37"/>
        <v>0</v>
      </c>
      <c r="BI242" s="42">
        <f t="shared" si="38"/>
        <v>0</v>
      </c>
      <c r="BJ242" s="17" t="s">
        <v>8</v>
      </c>
      <c r="BK242" s="42">
        <f t="shared" si="39"/>
        <v>0</v>
      </c>
      <c r="BL242" s="17" t="s">
        <v>108</v>
      </c>
      <c r="BM242" s="41" t="s">
        <v>3061</v>
      </c>
    </row>
    <row r="243" spans="2:65" s="1" customFormat="1" ht="16.5" customHeight="1" x14ac:dyDescent="0.2">
      <c r="B243" s="24"/>
      <c r="C243" s="150" t="s">
        <v>1106</v>
      </c>
      <c r="D243" s="150" t="s">
        <v>306</v>
      </c>
      <c r="E243" s="151" t="s">
        <v>3062</v>
      </c>
      <c r="F243" s="152" t="s">
        <v>3034</v>
      </c>
      <c r="G243" s="153" t="s">
        <v>2656</v>
      </c>
      <c r="H243" s="154">
        <v>4</v>
      </c>
      <c r="I243" s="40"/>
      <c r="J243" s="155">
        <f t="shared" si="30"/>
        <v>0</v>
      </c>
      <c r="K243" s="152" t="s">
        <v>1</v>
      </c>
      <c r="L243" s="24"/>
      <c r="M243" s="156" t="s">
        <v>1</v>
      </c>
      <c r="N243" s="157" t="s">
        <v>42</v>
      </c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AR243" s="41" t="s">
        <v>108</v>
      </c>
      <c r="AT243" s="41" t="s">
        <v>306</v>
      </c>
      <c r="AU243" s="41" t="s">
        <v>315</v>
      </c>
      <c r="AY243" s="17" t="s">
        <v>304</v>
      </c>
      <c r="BE243" s="42">
        <f t="shared" si="34"/>
        <v>0</v>
      </c>
      <c r="BF243" s="42">
        <f t="shared" si="35"/>
        <v>0</v>
      </c>
      <c r="BG243" s="42">
        <f t="shared" si="36"/>
        <v>0</v>
      </c>
      <c r="BH243" s="42">
        <f t="shared" si="37"/>
        <v>0</v>
      </c>
      <c r="BI243" s="42">
        <f t="shared" si="38"/>
        <v>0</v>
      </c>
      <c r="BJ243" s="17" t="s">
        <v>8</v>
      </c>
      <c r="BK243" s="42">
        <f t="shared" si="39"/>
        <v>0</v>
      </c>
      <c r="BL243" s="17" t="s">
        <v>108</v>
      </c>
      <c r="BM243" s="41" t="s">
        <v>3063</v>
      </c>
    </row>
    <row r="244" spans="2:65" s="1" customFormat="1" ht="16.5" customHeight="1" x14ac:dyDescent="0.2">
      <c r="B244" s="24"/>
      <c r="C244" s="150" t="s">
        <v>1110</v>
      </c>
      <c r="D244" s="150" t="s">
        <v>306</v>
      </c>
      <c r="E244" s="151" t="s">
        <v>3064</v>
      </c>
      <c r="F244" s="152" t="s">
        <v>3036</v>
      </c>
      <c r="G244" s="153" t="s">
        <v>2656</v>
      </c>
      <c r="H244" s="154">
        <v>2</v>
      </c>
      <c r="I244" s="40"/>
      <c r="J244" s="155">
        <f t="shared" si="30"/>
        <v>0</v>
      </c>
      <c r="K244" s="152" t="s">
        <v>1</v>
      </c>
      <c r="L244" s="24"/>
      <c r="M244" s="156" t="s">
        <v>1</v>
      </c>
      <c r="N244" s="157" t="s">
        <v>42</v>
      </c>
      <c r="P244" s="158">
        <f t="shared" si="31"/>
        <v>0</v>
      </c>
      <c r="Q244" s="158">
        <v>0</v>
      </c>
      <c r="R244" s="158">
        <f t="shared" si="32"/>
        <v>0</v>
      </c>
      <c r="S244" s="158">
        <v>0</v>
      </c>
      <c r="T244" s="159">
        <f t="shared" si="33"/>
        <v>0</v>
      </c>
      <c r="AR244" s="41" t="s">
        <v>108</v>
      </c>
      <c r="AT244" s="41" t="s">
        <v>306</v>
      </c>
      <c r="AU244" s="41" t="s">
        <v>315</v>
      </c>
      <c r="AY244" s="17" t="s">
        <v>304</v>
      </c>
      <c r="BE244" s="42">
        <f t="shared" si="34"/>
        <v>0</v>
      </c>
      <c r="BF244" s="42">
        <f t="shared" si="35"/>
        <v>0</v>
      </c>
      <c r="BG244" s="42">
        <f t="shared" si="36"/>
        <v>0</v>
      </c>
      <c r="BH244" s="42">
        <f t="shared" si="37"/>
        <v>0</v>
      </c>
      <c r="BI244" s="42">
        <f t="shared" si="38"/>
        <v>0</v>
      </c>
      <c r="BJ244" s="17" t="s">
        <v>8</v>
      </c>
      <c r="BK244" s="42">
        <f t="shared" si="39"/>
        <v>0</v>
      </c>
      <c r="BL244" s="17" t="s">
        <v>108</v>
      </c>
      <c r="BM244" s="41" t="s">
        <v>3065</v>
      </c>
    </row>
    <row r="245" spans="2:65" s="1" customFormat="1" ht="16.5" customHeight="1" x14ac:dyDescent="0.2">
      <c r="B245" s="24"/>
      <c r="C245" s="150" t="s">
        <v>1116</v>
      </c>
      <c r="D245" s="150" t="s">
        <v>306</v>
      </c>
      <c r="E245" s="151" t="s">
        <v>3066</v>
      </c>
      <c r="F245" s="152" t="s">
        <v>3038</v>
      </c>
      <c r="G245" s="153" t="s">
        <v>2656</v>
      </c>
      <c r="H245" s="154">
        <v>30</v>
      </c>
      <c r="I245" s="40"/>
      <c r="J245" s="155">
        <f t="shared" si="30"/>
        <v>0</v>
      </c>
      <c r="K245" s="152" t="s">
        <v>1</v>
      </c>
      <c r="L245" s="24"/>
      <c r="M245" s="156" t="s">
        <v>1</v>
      </c>
      <c r="N245" s="157" t="s">
        <v>42</v>
      </c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AR245" s="41" t="s">
        <v>108</v>
      </c>
      <c r="AT245" s="41" t="s">
        <v>306</v>
      </c>
      <c r="AU245" s="41" t="s">
        <v>315</v>
      </c>
      <c r="AY245" s="17" t="s">
        <v>304</v>
      </c>
      <c r="BE245" s="42">
        <f t="shared" si="34"/>
        <v>0</v>
      </c>
      <c r="BF245" s="42">
        <f t="shared" si="35"/>
        <v>0</v>
      </c>
      <c r="BG245" s="42">
        <f t="shared" si="36"/>
        <v>0</v>
      </c>
      <c r="BH245" s="42">
        <f t="shared" si="37"/>
        <v>0</v>
      </c>
      <c r="BI245" s="42">
        <f t="shared" si="38"/>
        <v>0</v>
      </c>
      <c r="BJ245" s="17" t="s">
        <v>8</v>
      </c>
      <c r="BK245" s="42">
        <f t="shared" si="39"/>
        <v>0</v>
      </c>
      <c r="BL245" s="17" t="s">
        <v>108</v>
      </c>
      <c r="BM245" s="41" t="s">
        <v>3067</v>
      </c>
    </row>
    <row r="246" spans="2:65" s="1" customFormat="1" ht="16.5" customHeight="1" x14ac:dyDescent="0.2">
      <c r="B246" s="24"/>
      <c r="C246" s="150" t="s">
        <v>1123</v>
      </c>
      <c r="D246" s="150" t="s">
        <v>306</v>
      </c>
      <c r="E246" s="151" t="s">
        <v>3068</v>
      </c>
      <c r="F246" s="152" t="s">
        <v>3040</v>
      </c>
      <c r="G246" s="153" t="s">
        <v>2656</v>
      </c>
      <c r="H246" s="154">
        <v>2</v>
      </c>
      <c r="I246" s="40"/>
      <c r="J246" s="155">
        <f t="shared" si="30"/>
        <v>0</v>
      </c>
      <c r="K246" s="152" t="s">
        <v>1</v>
      </c>
      <c r="L246" s="24"/>
      <c r="M246" s="156" t="s">
        <v>1</v>
      </c>
      <c r="N246" s="157" t="s">
        <v>42</v>
      </c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AR246" s="41" t="s">
        <v>108</v>
      </c>
      <c r="AT246" s="41" t="s">
        <v>306</v>
      </c>
      <c r="AU246" s="41" t="s">
        <v>315</v>
      </c>
      <c r="AY246" s="17" t="s">
        <v>304</v>
      </c>
      <c r="BE246" s="42">
        <f t="shared" si="34"/>
        <v>0</v>
      </c>
      <c r="BF246" s="42">
        <f t="shared" si="35"/>
        <v>0</v>
      </c>
      <c r="BG246" s="42">
        <f t="shared" si="36"/>
        <v>0</v>
      </c>
      <c r="BH246" s="42">
        <f t="shared" si="37"/>
        <v>0</v>
      </c>
      <c r="BI246" s="42">
        <f t="shared" si="38"/>
        <v>0</v>
      </c>
      <c r="BJ246" s="17" t="s">
        <v>8</v>
      </c>
      <c r="BK246" s="42">
        <f t="shared" si="39"/>
        <v>0</v>
      </c>
      <c r="BL246" s="17" t="s">
        <v>108</v>
      </c>
      <c r="BM246" s="41" t="s">
        <v>3069</v>
      </c>
    </row>
    <row r="247" spans="2:65" s="1" customFormat="1" ht="16.5" customHeight="1" x14ac:dyDescent="0.2">
      <c r="B247" s="24"/>
      <c r="C247" s="150" t="s">
        <v>1130</v>
      </c>
      <c r="D247" s="150" t="s">
        <v>306</v>
      </c>
      <c r="E247" s="151" t="s">
        <v>3070</v>
      </c>
      <c r="F247" s="152" t="s">
        <v>3042</v>
      </c>
      <c r="G247" s="153" t="s">
        <v>2656</v>
      </c>
      <c r="H247" s="154">
        <v>2</v>
      </c>
      <c r="I247" s="40"/>
      <c r="J247" s="155">
        <f t="shared" si="30"/>
        <v>0</v>
      </c>
      <c r="K247" s="152" t="s">
        <v>1</v>
      </c>
      <c r="L247" s="24"/>
      <c r="M247" s="156" t="s">
        <v>1</v>
      </c>
      <c r="N247" s="157" t="s">
        <v>42</v>
      </c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AR247" s="41" t="s">
        <v>108</v>
      </c>
      <c r="AT247" s="41" t="s">
        <v>306</v>
      </c>
      <c r="AU247" s="41" t="s">
        <v>315</v>
      </c>
      <c r="AY247" s="17" t="s">
        <v>304</v>
      </c>
      <c r="BE247" s="42">
        <f t="shared" si="34"/>
        <v>0</v>
      </c>
      <c r="BF247" s="42">
        <f t="shared" si="35"/>
        <v>0</v>
      </c>
      <c r="BG247" s="42">
        <f t="shared" si="36"/>
        <v>0</v>
      </c>
      <c r="BH247" s="42">
        <f t="shared" si="37"/>
        <v>0</v>
      </c>
      <c r="BI247" s="42">
        <f t="shared" si="38"/>
        <v>0</v>
      </c>
      <c r="BJ247" s="17" t="s">
        <v>8</v>
      </c>
      <c r="BK247" s="42">
        <f t="shared" si="39"/>
        <v>0</v>
      </c>
      <c r="BL247" s="17" t="s">
        <v>108</v>
      </c>
      <c r="BM247" s="41" t="s">
        <v>3071</v>
      </c>
    </row>
    <row r="248" spans="2:65" s="1" customFormat="1" ht="16.5" customHeight="1" x14ac:dyDescent="0.2">
      <c r="B248" s="24"/>
      <c r="C248" s="150" t="s">
        <v>1139</v>
      </c>
      <c r="D248" s="150" t="s">
        <v>306</v>
      </c>
      <c r="E248" s="151" t="s">
        <v>3072</v>
      </c>
      <c r="F248" s="152" t="s">
        <v>3044</v>
      </c>
      <c r="G248" s="153" t="s">
        <v>2656</v>
      </c>
      <c r="H248" s="154">
        <v>56</v>
      </c>
      <c r="I248" s="40"/>
      <c r="J248" s="155">
        <f t="shared" si="30"/>
        <v>0</v>
      </c>
      <c r="K248" s="152" t="s">
        <v>1</v>
      </c>
      <c r="L248" s="24"/>
      <c r="M248" s="156" t="s">
        <v>1</v>
      </c>
      <c r="N248" s="157" t="s">
        <v>42</v>
      </c>
      <c r="P248" s="158">
        <f t="shared" si="31"/>
        <v>0</v>
      </c>
      <c r="Q248" s="158">
        <v>0</v>
      </c>
      <c r="R248" s="158">
        <f t="shared" si="32"/>
        <v>0</v>
      </c>
      <c r="S248" s="158">
        <v>0</v>
      </c>
      <c r="T248" s="159">
        <f t="shared" si="33"/>
        <v>0</v>
      </c>
      <c r="AR248" s="41" t="s">
        <v>108</v>
      </c>
      <c r="AT248" s="41" t="s">
        <v>306</v>
      </c>
      <c r="AU248" s="41" t="s">
        <v>315</v>
      </c>
      <c r="AY248" s="17" t="s">
        <v>304</v>
      </c>
      <c r="BE248" s="42">
        <f t="shared" si="34"/>
        <v>0</v>
      </c>
      <c r="BF248" s="42">
        <f t="shared" si="35"/>
        <v>0</v>
      </c>
      <c r="BG248" s="42">
        <f t="shared" si="36"/>
        <v>0</v>
      </c>
      <c r="BH248" s="42">
        <f t="shared" si="37"/>
        <v>0</v>
      </c>
      <c r="BI248" s="42">
        <f t="shared" si="38"/>
        <v>0</v>
      </c>
      <c r="BJ248" s="17" t="s">
        <v>8</v>
      </c>
      <c r="BK248" s="42">
        <f t="shared" si="39"/>
        <v>0</v>
      </c>
      <c r="BL248" s="17" t="s">
        <v>108</v>
      </c>
      <c r="BM248" s="41" t="s">
        <v>3073</v>
      </c>
    </row>
    <row r="249" spans="2:65" s="1" customFormat="1" ht="16.5" customHeight="1" x14ac:dyDescent="0.2">
      <c r="B249" s="24"/>
      <c r="C249" s="150" t="s">
        <v>1152</v>
      </c>
      <c r="D249" s="150" t="s">
        <v>306</v>
      </c>
      <c r="E249" s="151" t="s">
        <v>3074</v>
      </c>
      <c r="F249" s="152" t="s">
        <v>3046</v>
      </c>
      <c r="G249" s="153" t="s">
        <v>346</v>
      </c>
      <c r="H249" s="154">
        <v>120</v>
      </c>
      <c r="I249" s="40"/>
      <c r="J249" s="155">
        <f t="shared" si="30"/>
        <v>0</v>
      </c>
      <c r="K249" s="152" t="s">
        <v>1</v>
      </c>
      <c r="L249" s="24"/>
      <c r="M249" s="156" t="s">
        <v>1</v>
      </c>
      <c r="N249" s="157" t="s">
        <v>42</v>
      </c>
      <c r="P249" s="158">
        <f t="shared" si="31"/>
        <v>0</v>
      </c>
      <c r="Q249" s="158">
        <v>0</v>
      </c>
      <c r="R249" s="158">
        <f t="shared" si="32"/>
        <v>0</v>
      </c>
      <c r="S249" s="158">
        <v>0</v>
      </c>
      <c r="T249" s="159">
        <f t="shared" si="33"/>
        <v>0</v>
      </c>
      <c r="AR249" s="41" t="s">
        <v>108</v>
      </c>
      <c r="AT249" s="41" t="s">
        <v>306</v>
      </c>
      <c r="AU249" s="41" t="s">
        <v>315</v>
      </c>
      <c r="AY249" s="17" t="s">
        <v>304</v>
      </c>
      <c r="BE249" s="42">
        <f t="shared" si="34"/>
        <v>0</v>
      </c>
      <c r="BF249" s="42">
        <f t="shared" si="35"/>
        <v>0</v>
      </c>
      <c r="BG249" s="42">
        <f t="shared" si="36"/>
        <v>0</v>
      </c>
      <c r="BH249" s="42">
        <f t="shared" si="37"/>
        <v>0</v>
      </c>
      <c r="BI249" s="42">
        <f t="shared" si="38"/>
        <v>0</v>
      </c>
      <c r="BJ249" s="17" t="s">
        <v>8</v>
      </c>
      <c r="BK249" s="42">
        <f t="shared" si="39"/>
        <v>0</v>
      </c>
      <c r="BL249" s="17" t="s">
        <v>108</v>
      </c>
      <c r="BM249" s="41" t="s">
        <v>3075</v>
      </c>
    </row>
    <row r="250" spans="2:65" s="1" customFormat="1" ht="16.5" customHeight="1" x14ac:dyDescent="0.2">
      <c r="B250" s="24"/>
      <c r="C250" s="150" t="s">
        <v>1162</v>
      </c>
      <c r="D250" s="150" t="s">
        <v>306</v>
      </c>
      <c r="E250" s="151" t="s">
        <v>3076</v>
      </c>
      <c r="F250" s="152" t="s">
        <v>4038</v>
      </c>
      <c r="G250" s="153" t="s">
        <v>346</v>
      </c>
      <c r="H250" s="154">
        <v>30</v>
      </c>
      <c r="I250" s="40"/>
      <c r="J250" s="155">
        <f t="shared" si="30"/>
        <v>0</v>
      </c>
      <c r="K250" s="152" t="s">
        <v>1</v>
      </c>
      <c r="L250" s="24"/>
      <c r="M250" s="156" t="s">
        <v>1</v>
      </c>
      <c r="N250" s="157" t="s">
        <v>42</v>
      </c>
      <c r="P250" s="158">
        <f t="shared" si="31"/>
        <v>0</v>
      </c>
      <c r="Q250" s="158">
        <v>0</v>
      </c>
      <c r="R250" s="158">
        <f t="shared" si="32"/>
        <v>0</v>
      </c>
      <c r="S250" s="158">
        <v>0</v>
      </c>
      <c r="T250" s="159">
        <f t="shared" si="33"/>
        <v>0</v>
      </c>
      <c r="AR250" s="41" t="s">
        <v>108</v>
      </c>
      <c r="AT250" s="41" t="s">
        <v>306</v>
      </c>
      <c r="AU250" s="41" t="s">
        <v>315</v>
      </c>
      <c r="AY250" s="17" t="s">
        <v>304</v>
      </c>
      <c r="BE250" s="42">
        <f t="shared" si="34"/>
        <v>0</v>
      </c>
      <c r="BF250" s="42">
        <f t="shared" si="35"/>
        <v>0</v>
      </c>
      <c r="BG250" s="42">
        <f t="shared" si="36"/>
        <v>0</v>
      </c>
      <c r="BH250" s="42">
        <f t="shared" si="37"/>
        <v>0</v>
      </c>
      <c r="BI250" s="42">
        <f t="shared" si="38"/>
        <v>0</v>
      </c>
      <c r="BJ250" s="17" t="s">
        <v>8</v>
      </c>
      <c r="BK250" s="42">
        <f t="shared" si="39"/>
        <v>0</v>
      </c>
      <c r="BL250" s="17" t="s">
        <v>108</v>
      </c>
      <c r="BM250" s="41" t="s">
        <v>3077</v>
      </c>
    </row>
    <row r="251" spans="2:65" s="1" customFormat="1" ht="39.950000000000003" customHeight="1" x14ac:dyDescent="0.2">
      <c r="B251" s="24"/>
      <c r="C251" s="150" t="s">
        <v>1166</v>
      </c>
      <c r="D251" s="150" t="s">
        <v>306</v>
      </c>
      <c r="E251" s="151" t="s">
        <v>3078</v>
      </c>
      <c r="F251" s="152" t="s">
        <v>4039</v>
      </c>
      <c r="G251" s="153" t="s">
        <v>346</v>
      </c>
      <c r="H251" s="154">
        <v>30</v>
      </c>
      <c r="I251" s="40"/>
      <c r="J251" s="155">
        <f t="shared" si="30"/>
        <v>0</v>
      </c>
      <c r="K251" s="152" t="s">
        <v>1</v>
      </c>
      <c r="L251" s="24"/>
      <c r="M251" s="156" t="s">
        <v>1</v>
      </c>
      <c r="N251" s="157" t="s">
        <v>42</v>
      </c>
      <c r="P251" s="158">
        <f t="shared" si="31"/>
        <v>0</v>
      </c>
      <c r="Q251" s="158">
        <v>0</v>
      </c>
      <c r="R251" s="158">
        <f t="shared" si="32"/>
        <v>0</v>
      </c>
      <c r="S251" s="158">
        <v>0</v>
      </c>
      <c r="T251" s="159">
        <f t="shared" si="33"/>
        <v>0</v>
      </c>
      <c r="AR251" s="41" t="s">
        <v>108</v>
      </c>
      <c r="AT251" s="41" t="s">
        <v>306</v>
      </c>
      <c r="AU251" s="41" t="s">
        <v>315</v>
      </c>
      <c r="AY251" s="17" t="s">
        <v>304</v>
      </c>
      <c r="BE251" s="42">
        <f t="shared" si="34"/>
        <v>0</v>
      </c>
      <c r="BF251" s="42">
        <f t="shared" si="35"/>
        <v>0</v>
      </c>
      <c r="BG251" s="42">
        <f t="shared" si="36"/>
        <v>0</v>
      </c>
      <c r="BH251" s="42">
        <f t="shared" si="37"/>
        <v>0</v>
      </c>
      <c r="BI251" s="42">
        <f t="shared" si="38"/>
        <v>0</v>
      </c>
      <c r="BJ251" s="17" t="s">
        <v>8</v>
      </c>
      <c r="BK251" s="42">
        <f t="shared" si="39"/>
        <v>0</v>
      </c>
      <c r="BL251" s="17" t="s">
        <v>108</v>
      </c>
      <c r="BM251" s="41" t="s">
        <v>3079</v>
      </c>
    </row>
    <row r="252" spans="2:65" s="1" customFormat="1" ht="24.2" customHeight="1" x14ac:dyDescent="0.2">
      <c r="B252" s="24"/>
      <c r="C252" s="150" t="s">
        <v>1170</v>
      </c>
      <c r="D252" s="150" t="s">
        <v>306</v>
      </c>
      <c r="E252" s="151" t="s">
        <v>3080</v>
      </c>
      <c r="F252" s="152" t="s">
        <v>3050</v>
      </c>
      <c r="G252" s="153" t="s">
        <v>346</v>
      </c>
      <c r="H252" s="154">
        <v>2</v>
      </c>
      <c r="I252" s="40"/>
      <c r="J252" s="155">
        <f t="shared" si="30"/>
        <v>0</v>
      </c>
      <c r="K252" s="152" t="s">
        <v>1</v>
      </c>
      <c r="L252" s="24"/>
      <c r="M252" s="156" t="s">
        <v>1</v>
      </c>
      <c r="N252" s="157" t="s">
        <v>42</v>
      </c>
      <c r="P252" s="158">
        <f t="shared" si="31"/>
        <v>0</v>
      </c>
      <c r="Q252" s="158">
        <v>0</v>
      </c>
      <c r="R252" s="158">
        <f t="shared" si="32"/>
        <v>0</v>
      </c>
      <c r="S252" s="158">
        <v>0</v>
      </c>
      <c r="T252" s="159">
        <f t="shared" si="33"/>
        <v>0</v>
      </c>
      <c r="AR252" s="41" t="s">
        <v>108</v>
      </c>
      <c r="AT252" s="41" t="s">
        <v>306</v>
      </c>
      <c r="AU252" s="41" t="s">
        <v>315</v>
      </c>
      <c r="AY252" s="17" t="s">
        <v>304</v>
      </c>
      <c r="BE252" s="42">
        <f t="shared" si="34"/>
        <v>0</v>
      </c>
      <c r="BF252" s="42">
        <f t="shared" si="35"/>
        <v>0</v>
      </c>
      <c r="BG252" s="42">
        <f t="shared" si="36"/>
        <v>0</v>
      </c>
      <c r="BH252" s="42">
        <f t="shared" si="37"/>
        <v>0</v>
      </c>
      <c r="BI252" s="42">
        <f t="shared" si="38"/>
        <v>0</v>
      </c>
      <c r="BJ252" s="17" t="s">
        <v>8</v>
      </c>
      <c r="BK252" s="42">
        <f t="shared" si="39"/>
        <v>0</v>
      </c>
      <c r="BL252" s="17" t="s">
        <v>108</v>
      </c>
      <c r="BM252" s="41" t="s">
        <v>3081</v>
      </c>
    </row>
    <row r="253" spans="2:65" s="1" customFormat="1" ht="37.9" customHeight="1" x14ac:dyDescent="0.2">
      <c r="B253" s="24"/>
      <c r="C253" s="150" t="s">
        <v>1174</v>
      </c>
      <c r="D253" s="150" t="s">
        <v>306</v>
      </c>
      <c r="E253" s="151" t="s">
        <v>3082</v>
      </c>
      <c r="F253" s="152" t="s">
        <v>3052</v>
      </c>
      <c r="G253" s="153" t="s">
        <v>346</v>
      </c>
      <c r="H253" s="154">
        <v>2</v>
      </c>
      <c r="I253" s="40"/>
      <c r="J253" s="155">
        <f t="shared" si="30"/>
        <v>0</v>
      </c>
      <c r="K253" s="152" t="s">
        <v>1</v>
      </c>
      <c r="L253" s="24"/>
      <c r="M253" s="156" t="s">
        <v>1</v>
      </c>
      <c r="N253" s="157" t="s">
        <v>42</v>
      </c>
      <c r="P253" s="158">
        <f t="shared" si="31"/>
        <v>0</v>
      </c>
      <c r="Q253" s="158">
        <v>0</v>
      </c>
      <c r="R253" s="158">
        <f t="shared" si="32"/>
        <v>0</v>
      </c>
      <c r="S253" s="158">
        <v>0</v>
      </c>
      <c r="T253" s="159">
        <f t="shared" si="33"/>
        <v>0</v>
      </c>
      <c r="AR253" s="41" t="s">
        <v>108</v>
      </c>
      <c r="AT253" s="41" t="s">
        <v>306</v>
      </c>
      <c r="AU253" s="41" t="s">
        <v>315</v>
      </c>
      <c r="AY253" s="17" t="s">
        <v>304</v>
      </c>
      <c r="BE253" s="42">
        <f t="shared" si="34"/>
        <v>0</v>
      </c>
      <c r="BF253" s="42">
        <f t="shared" si="35"/>
        <v>0</v>
      </c>
      <c r="BG253" s="42">
        <f t="shared" si="36"/>
        <v>0</v>
      </c>
      <c r="BH253" s="42">
        <f t="shared" si="37"/>
        <v>0</v>
      </c>
      <c r="BI253" s="42">
        <f t="shared" si="38"/>
        <v>0</v>
      </c>
      <c r="BJ253" s="17" t="s">
        <v>8</v>
      </c>
      <c r="BK253" s="42">
        <f t="shared" si="39"/>
        <v>0</v>
      </c>
      <c r="BL253" s="17" t="s">
        <v>108</v>
      </c>
      <c r="BM253" s="41" t="s">
        <v>3083</v>
      </c>
    </row>
    <row r="254" spans="2:65" s="11" customFormat="1" ht="20.85" customHeight="1" x14ac:dyDescent="0.2">
      <c r="B254" s="142"/>
      <c r="D254" s="37" t="s">
        <v>76</v>
      </c>
      <c r="E254" s="148" t="s">
        <v>3084</v>
      </c>
      <c r="F254" s="148" t="s">
        <v>3085</v>
      </c>
      <c r="J254" s="149">
        <f>BK254</f>
        <v>0</v>
      </c>
      <c r="L254" s="142"/>
      <c r="M254" s="145"/>
      <c r="P254" s="146">
        <f>SUM(P255:P260)</f>
        <v>0</v>
      </c>
      <c r="R254" s="146">
        <f>SUM(R255:R260)</f>
        <v>0</v>
      </c>
      <c r="T254" s="147">
        <f>SUM(T255:T260)</f>
        <v>0</v>
      </c>
      <c r="AR254" s="37" t="s">
        <v>8</v>
      </c>
      <c r="AT254" s="38" t="s">
        <v>76</v>
      </c>
      <c r="AU254" s="38" t="s">
        <v>86</v>
      </c>
      <c r="AY254" s="37" t="s">
        <v>304</v>
      </c>
      <c r="BK254" s="39">
        <f>SUM(BK255:BK260)</f>
        <v>0</v>
      </c>
    </row>
    <row r="255" spans="2:65" s="1" customFormat="1" ht="16.5" customHeight="1" x14ac:dyDescent="0.2">
      <c r="B255" s="24"/>
      <c r="C255" s="176" t="s">
        <v>1371</v>
      </c>
      <c r="D255" s="176" t="s">
        <v>431</v>
      </c>
      <c r="E255" s="177" t="s">
        <v>3086</v>
      </c>
      <c r="F255" s="178" t="s">
        <v>3087</v>
      </c>
      <c r="G255" s="179" t="s">
        <v>2656</v>
      </c>
      <c r="H255" s="180">
        <v>7</v>
      </c>
      <c r="I255" s="46"/>
      <c r="J255" s="181">
        <f t="shared" ref="J255:J260" si="40">ROUND(I255*H255,0)</f>
        <v>0</v>
      </c>
      <c r="K255" s="178" t="s">
        <v>1</v>
      </c>
      <c r="L255" s="182"/>
      <c r="M255" s="183" t="s">
        <v>1</v>
      </c>
      <c r="N255" s="184" t="s">
        <v>42</v>
      </c>
      <c r="P255" s="158">
        <f t="shared" ref="P255:P260" si="41">O255*H255</f>
        <v>0</v>
      </c>
      <c r="Q255" s="158">
        <v>0</v>
      </c>
      <c r="R255" s="158">
        <f t="shared" ref="R255:R260" si="42">Q255*H255</f>
        <v>0</v>
      </c>
      <c r="S255" s="158">
        <v>0</v>
      </c>
      <c r="T255" s="159">
        <f t="shared" ref="T255:T260" si="43">S255*H255</f>
        <v>0</v>
      </c>
      <c r="AR255" s="41" t="s">
        <v>339</v>
      </c>
      <c r="AT255" s="41" t="s">
        <v>431</v>
      </c>
      <c r="AU255" s="41" t="s">
        <v>315</v>
      </c>
      <c r="AY255" s="17" t="s">
        <v>304</v>
      </c>
      <c r="BE255" s="42">
        <f t="shared" ref="BE255:BE260" si="44">IF(N255="základní",J255,0)</f>
        <v>0</v>
      </c>
      <c r="BF255" s="42">
        <f t="shared" ref="BF255:BF260" si="45">IF(N255="snížená",J255,0)</f>
        <v>0</v>
      </c>
      <c r="BG255" s="42">
        <f t="shared" ref="BG255:BG260" si="46">IF(N255="zákl. přenesená",J255,0)</f>
        <v>0</v>
      </c>
      <c r="BH255" s="42">
        <f t="shared" ref="BH255:BH260" si="47">IF(N255="sníž. přenesená",J255,0)</f>
        <v>0</v>
      </c>
      <c r="BI255" s="42">
        <f t="shared" ref="BI255:BI260" si="48">IF(N255="nulová",J255,0)</f>
        <v>0</v>
      </c>
      <c r="BJ255" s="17" t="s">
        <v>8</v>
      </c>
      <c r="BK255" s="42">
        <f t="shared" ref="BK255:BK260" si="49">ROUND(I255*H255,0)</f>
        <v>0</v>
      </c>
      <c r="BL255" s="17" t="s">
        <v>108</v>
      </c>
      <c r="BM255" s="41" t="s">
        <v>1376</v>
      </c>
    </row>
    <row r="256" spans="2:65" s="1" customFormat="1" ht="24.2" customHeight="1" x14ac:dyDescent="0.2">
      <c r="B256" s="24"/>
      <c r="C256" s="176" t="s">
        <v>1376</v>
      </c>
      <c r="D256" s="176" t="s">
        <v>431</v>
      </c>
      <c r="E256" s="177" t="s">
        <v>3088</v>
      </c>
      <c r="F256" s="178" t="s">
        <v>3089</v>
      </c>
      <c r="G256" s="179" t="s">
        <v>346</v>
      </c>
      <c r="H256" s="180">
        <v>400</v>
      </c>
      <c r="I256" s="46"/>
      <c r="J256" s="181">
        <f t="shared" si="40"/>
        <v>0</v>
      </c>
      <c r="K256" s="178" t="s">
        <v>1</v>
      </c>
      <c r="L256" s="182"/>
      <c r="M256" s="183" t="s">
        <v>1</v>
      </c>
      <c r="N256" s="184" t="s">
        <v>42</v>
      </c>
      <c r="P256" s="158">
        <f t="shared" si="41"/>
        <v>0</v>
      </c>
      <c r="Q256" s="158">
        <v>0</v>
      </c>
      <c r="R256" s="158">
        <f t="shared" si="42"/>
        <v>0</v>
      </c>
      <c r="S256" s="158">
        <v>0</v>
      </c>
      <c r="T256" s="159">
        <f t="shared" si="43"/>
        <v>0</v>
      </c>
      <c r="AR256" s="41" t="s">
        <v>339</v>
      </c>
      <c r="AT256" s="41" t="s">
        <v>431</v>
      </c>
      <c r="AU256" s="41" t="s">
        <v>315</v>
      </c>
      <c r="AY256" s="17" t="s">
        <v>304</v>
      </c>
      <c r="BE256" s="42">
        <f t="shared" si="44"/>
        <v>0</v>
      </c>
      <c r="BF256" s="42">
        <f t="shared" si="45"/>
        <v>0</v>
      </c>
      <c r="BG256" s="42">
        <f t="shared" si="46"/>
        <v>0</v>
      </c>
      <c r="BH256" s="42">
        <f t="shared" si="47"/>
        <v>0</v>
      </c>
      <c r="BI256" s="42">
        <f t="shared" si="48"/>
        <v>0</v>
      </c>
      <c r="BJ256" s="17" t="s">
        <v>8</v>
      </c>
      <c r="BK256" s="42">
        <f t="shared" si="49"/>
        <v>0</v>
      </c>
      <c r="BL256" s="17" t="s">
        <v>108</v>
      </c>
      <c r="BM256" s="41" t="s">
        <v>1388</v>
      </c>
    </row>
    <row r="257" spans="2:65" s="1" customFormat="1" ht="16.5" customHeight="1" x14ac:dyDescent="0.2">
      <c r="B257" s="24"/>
      <c r="C257" s="176" t="s">
        <v>1382</v>
      </c>
      <c r="D257" s="176" t="s">
        <v>431</v>
      </c>
      <c r="E257" s="177" t="s">
        <v>3090</v>
      </c>
      <c r="F257" s="178" t="s">
        <v>3091</v>
      </c>
      <c r="G257" s="179" t="s">
        <v>2622</v>
      </c>
      <c r="H257" s="180">
        <v>1</v>
      </c>
      <c r="I257" s="46"/>
      <c r="J257" s="181">
        <f t="shared" si="40"/>
        <v>0</v>
      </c>
      <c r="K257" s="178" t="s">
        <v>1</v>
      </c>
      <c r="L257" s="182"/>
      <c r="M257" s="183" t="s">
        <v>1</v>
      </c>
      <c r="N257" s="184" t="s">
        <v>42</v>
      </c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AR257" s="41" t="s">
        <v>339</v>
      </c>
      <c r="AT257" s="41" t="s">
        <v>431</v>
      </c>
      <c r="AU257" s="41" t="s">
        <v>315</v>
      </c>
      <c r="AY257" s="17" t="s">
        <v>304</v>
      </c>
      <c r="BE257" s="42">
        <f t="shared" si="44"/>
        <v>0</v>
      </c>
      <c r="BF257" s="42">
        <f t="shared" si="45"/>
        <v>0</v>
      </c>
      <c r="BG257" s="42">
        <f t="shared" si="46"/>
        <v>0</v>
      </c>
      <c r="BH257" s="42">
        <f t="shared" si="47"/>
        <v>0</v>
      </c>
      <c r="BI257" s="42">
        <f t="shared" si="48"/>
        <v>0</v>
      </c>
      <c r="BJ257" s="17" t="s">
        <v>8</v>
      </c>
      <c r="BK257" s="42">
        <f t="shared" si="49"/>
        <v>0</v>
      </c>
      <c r="BL257" s="17" t="s">
        <v>108</v>
      </c>
      <c r="BM257" s="41" t="s">
        <v>1398</v>
      </c>
    </row>
    <row r="258" spans="2:65" s="1" customFormat="1" ht="24.2" customHeight="1" x14ac:dyDescent="0.2">
      <c r="B258" s="24"/>
      <c r="C258" s="176" t="s">
        <v>1388</v>
      </c>
      <c r="D258" s="176" t="s">
        <v>431</v>
      </c>
      <c r="E258" s="177" t="s">
        <v>3092</v>
      </c>
      <c r="F258" s="178" t="s">
        <v>3093</v>
      </c>
      <c r="G258" s="179" t="s">
        <v>2622</v>
      </c>
      <c r="H258" s="180">
        <v>1</v>
      </c>
      <c r="I258" s="46"/>
      <c r="J258" s="181">
        <f t="shared" si="40"/>
        <v>0</v>
      </c>
      <c r="K258" s="178" t="s">
        <v>1</v>
      </c>
      <c r="L258" s="182"/>
      <c r="M258" s="183" t="s">
        <v>1</v>
      </c>
      <c r="N258" s="184" t="s">
        <v>42</v>
      </c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AR258" s="41" t="s">
        <v>339</v>
      </c>
      <c r="AT258" s="41" t="s">
        <v>431</v>
      </c>
      <c r="AU258" s="41" t="s">
        <v>315</v>
      </c>
      <c r="AY258" s="17" t="s">
        <v>304</v>
      </c>
      <c r="BE258" s="42">
        <f t="shared" si="44"/>
        <v>0</v>
      </c>
      <c r="BF258" s="42">
        <f t="shared" si="45"/>
        <v>0</v>
      </c>
      <c r="BG258" s="42">
        <f t="shared" si="46"/>
        <v>0</v>
      </c>
      <c r="BH258" s="42">
        <f t="shared" si="47"/>
        <v>0</v>
      </c>
      <c r="BI258" s="42">
        <f t="shared" si="48"/>
        <v>0</v>
      </c>
      <c r="BJ258" s="17" t="s">
        <v>8</v>
      </c>
      <c r="BK258" s="42">
        <f t="shared" si="49"/>
        <v>0</v>
      </c>
      <c r="BL258" s="17" t="s">
        <v>108</v>
      </c>
      <c r="BM258" s="41" t="s">
        <v>1412</v>
      </c>
    </row>
    <row r="259" spans="2:65" s="1" customFormat="1" ht="16.5" customHeight="1" x14ac:dyDescent="0.2">
      <c r="B259" s="24"/>
      <c r="C259" s="150" t="s">
        <v>1392</v>
      </c>
      <c r="D259" s="150" t="s">
        <v>306</v>
      </c>
      <c r="E259" s="151" t="s">
        <v>3094</v>
      </c>
      <c r="F259" s="152" t="s">
        <v>3087</v>
      </c>
      <c r="G259" s="153" t="s">
        <v>2656</v>
      </c>
      <c r="H259" s="154">
        <v>7</v>
      </c>
      <c r="I259" s="40"/>
      <c r="J259" s="155">
        <f t="shared" si="40"/>
        <v>0</v>
      </c>
      <c r="K259" s="152" t="s">
        <v>1</v>
      </c>
      <c r="L259" s="24"/>
      <c r="M259" s="156" t="s">
        <v>1</v>
      </c>
      <c r="N259" s="157" t="s">
        <v>42</v>
      </c>
      <c r="P259" s="158">
        <f t="shared" si="41"/>
        <v>0</v>
      </c>
      <c r="Q259" s="158">
        <v>0</v>
      </c>
      <c r="R259" s="158">
        <f t="shared" si="42"/>
        <v>0</v>
      </c>
      <c r="S259" s="158">
        <v>0</v>
      </c>
      <c r="T259" s="159">
        <f t="shared" si="43"/>
        <v>0</v>
      </c>
      <c r="AR259" s="41" t="s">
        <v>108</v>
      </c>
      <c r="AT259" s="41" t="s">
        <v>306</v>
      </c>
      <c r="AU259" s="41" t="s">
        <v>315</v>
      </c>
      <c r="AY259" s="17" t="s">
        <v>304</v>
      </c>
      <c r="BE259" s="42">
        <f t="shared" si="44"/>
        <v>0</v>
      </c>
      <c r="BF259" s="42">
        <f t="shared" si="45"/>
        <v>0</v>
      </c>
      <c r="BG259" s="42">
        <f t="shared" si="46"/>
        <v>0</v>
      </c>
      <c r="BH259" s="42">
        <f t="shared" si="47"/>
        <v>0</v>
      </c>
      <c r="BI259" s="42">
        <f t="shared" si="48"/>
        <v>0</v>
      </c>
      <c r="BJ259" s="17" t="s">
        <v>8</v>
      </c>
      <c r="BK259" s="42">
        <f t="shared" si="49"/>
        <v>0</v>
      </c>
      <c r="BL259" s="17" t="s">
        <v>108</v>
      </c>
      <c r="BM259" s="41" t="s">
        <v>3095</v>
      </c>
    </row>
    <row r="260" spans="2:65" s="1" customFormat="1" ht="24.2" customHeight="1" x14ac:dyDescent="0.2">
      <c r="B260" s="24"/>
      <c r="C260" s="150" t="s">
        <v>1398</v>
      </c>
      <c r="D260" s="150" t="s">
        <v>306</v>
      </c>
      <c r="E260" s="151" t="s">
        <v>3096</v>
      </c>
      <c r="F260" s="152" t="s">
        <v>3089</v>
      </c>
      <c r="G260" s="153" t="s">
        <v>346</v>
      </c>
      <c r="H260" s="154">
        <v>400</v>
      </c>
      <c r="I260" s="40"/>
      <c r="J260" s="155">
        <f t="shared" si="40"/>
        <v>0</v>
      </c>
      <c r="K260" s="152" t="s">
        <v>1</v>
      </c>
      <c r="L260" s="24"/>
      <c r="M260" s="156" t="s">
        <v>1</v>
      </c>
      <c r="N260" s="157" t="s">
        <v>42</v>
      </c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AR260" s="41" t="s">
        <v>108</v>
      </c>
      <c r="AT260" s="41" t="s">
        <v>306</v>
      </c>
      <c r="AU260" s="41" t="s">
        <v>315</v>
      </c>
      <c r="AY260" s="17" t="s">
        <v>304</v>
      </c>
      <c r="BE260" s="42">
        <f t="shared" si="44"/>
        <v>0</v>
      </c>
      <c r="BF260" s="42">
        <f t="shared" si="45"/>
        <v>0</v>
      </c>
      <c r="BG260" s="42">
        <f t="shared" si="46"/>
        <v>0</v>
      </c>
      <c r="BH260" s="42">
        <f t="shared" si="47"/>
        <v>0</v>
      </c>
      <c r="BI260" s="42">
        <f t="shared" si="48"/>
        <v>0</v>
      </c>
      <c r="BJ260" s="17" t="s">
        <v>8</v>
      </c>
      <c r="BK260" s="42">
        <f t="shared" si="49"/>
        <v>0</v>
      </c>
      <c r="BL260" s="17" t="s">
        <v>108</v>
      </c>
      <c r="BM260" s="41" t="s">
        <v>3097</v>
      </c>
    </row>
    <row r="261" spans="2:65" s="11" customFormat="1" ht="20.85" customHeight="1" x14ac:dyDescent="0.2">
      <c r="B261" s="142"/>
      <c r="D261" s="37" t="s">
        <v>76</v>
      </c>
      <c r="E261" s="148" t="s">
        <v>3098</v>
      </c>
      <c r="F261" s="148" t="s">
        <v>3099</v>
      </c>
      <c r="J261" s="149">
        <f>BK261</f>
        <v>0</v>
      </c>
      <c r="L261" s="142"/>
      <c r="M261" s="145"/>
      <c r="P261" s="146">
        <f>SUM(P262:P266)</f>
        <v>0</v>
      </c>
      <c r="R261" s="146">
        <f>SUM(R262:R266)</f>
        <v>0</v>
      </c>
      <c r="T261" s="147">
        <f>SUM(T262:T266)</f>
        <v>0</v>
      </c>
      <c r="AR261" s="37" t="s">
        <v>8</v>
      </c>
      <c r="AT261" s="38" t="s">
        <v>76</v>
      </c>
      <c r="AU261" s="38" t="s">
        <v>86</v>
      </c>
      <c r="AY261" s="37" t="s">
        <v>304</v>
      </c>
      <c r="BK261" s="39">
        <f>SUM(BK262:BK266)</f>
        <v>0</v>
      </c>
    </row>
    <row r="262" spans="2:65" s="1" customFormat="1" ht="16.5" customHeight="1" x14ac:dyDescent="0.2">
      <c r="B262" s="24"/>
      <c r="C262" s="176" t="s">
        <v>1435</v>
      </c>
      <c r="D262" s="176" t="s">
        <v>431</v>
      </c>
      <c r="E262" s="177" t="s">
        <v>3100</v>
      </c>
      <c r="F262" s="178" t="s">
        <v>3101</v>
      </c>
      <c r="G262" s="179" t="s">
        <v>2318</v>
      </c>
      <c r="H262" s="180">
        <v>1</v>
      </c>
      <c r="I262" s="46"/>
      <c r="J262" s="181">
        <f>ROUND(I262*H262,0)</f>
        <v>0</v>
      </c>
      <c r="K262" s="178" t="s">
        <v>1</v>
      </c>
      <c r="L262" s="182"/>
      <c r="M262" s="183" t="s">
        <v>1</v>
      </c>
      <c r="N262" s="184" t="s">
        <v>42</v>
      </c>
      <c r="P262" s="158">
        <f>O262*H262</f>
        <v>0</v>
      </c>
      <c r="Q262" s="158">
        <v>0</v>
      </c>
      <c r="R262" s="158">
        <f>Q262*H262</f>
        <v>0</v>
      </c>
      <c r="S262" s="158">
        <v>0</v>
      </c>
      <c r="T262" s="159">
        <f>S262*H262</f>
        <v>0</v>
      </c>
      <c r="AR262" s="41" t="s">
        <v>339</v>
      </c>
      <c r="AT262" s="41" t="s">
        <v>431</v>
      </c>
      <c r="AU262" s="41" t="s">
        <v>315</v>
      </c>
      <c r="AY262" s="17" t="s">
        <v>304</v>
      </c>
      <c r="BE262" s="42">
        <f>IF(N262="základní",J262,0)</f>
        <v>0</v>
      </c>
      <c r="BF262" s="42">
        <f>IF(N262="snížená",J262,0)</f>
        <v>0</v>
      </c>
      <c r="BG262" s="42">
        <f>IF(N262="zákl. přenesená",J262,0)</f>
        <v>0</v>
      </c>
      <c r="BH262" s="42">
        <f>IF(N262="sníž. přenesená",J262,0)</f>
        <v>0</v>
      </c>
      <c r="BI262" s="42">
        <f>IF(N262="nulová",J262,0)</f>
        <v>0</v>
      </c>
      <c r="BJ262" s="17" t="s">
        <v>8</v>
      </c>
      <c r="BK262" s="42">
        <f>ROUND(I262*H262,0)</f>
        <v>0</v>
      </c>
      <c r="BL262" s="17" t="s">
        <v>108</v>
      </c>
      <c r="BM262" s="41" t="s">
        <v>1465</v>
      </c>
    </row>
    <row r="263" spans="2:65" s="1" customFormat="1" ht="16.5" customHeight="1" x14ac:dyDescent="0.2">
      <c r="B263" s="24"/>
      <c r="C263" s="150" t="s">
        <v>1441</v>
      </c>
      <c r="D263" s="150" t="s">
        <v>306</v>
      </c>
      <c r="E263" s="151" t="s">
        <v>3102</v>
      </c>
      <c r="F263" s="152" t="s">
        <v>3103</v>
      </c>
      <c r="G263" s="153" t="s">
        <v>2571</v>
      </c>
      <c r="H263" s="154">
        <v>10</v>
      </c>
      <c r="I263" s="40"/>
      <c r="J263" s="155">
        <f>ROUND(I263*H263,0)</f>
        <v>0</v>
      </c>
      <c r="K263" s="152" t="s">
        <v>1</v>
      </c>
      <c r="L263" s="24"/>
      <c r="M263" s="156" t="s">
        <v>1</v>
      </c>
      <c r="N263" s="157" t="s">
        <v>42</v>
      </c>
      <c r="P263" s="158">
        <f>O263*H263</f>
        <v>0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AR263" s="41" t="s">
        <v>108</v>
      </c>
      <c r="AT263" s="41" t="s">
        <v>306</v>
      </c>
      <c r="AU263" s="41" t="s">
        <v>315</v>
      </c>
      <c r="AY263" s="17" t="s">
        <v>304</v>
      </c>
      <c r="BE263" s="42">
        <f>IF(N263="základní",J263,0)</f>
        <v>0</v>
      </c>
      <c r="BF263" s="42">
        <f>IF(N263="snížená",J263,0)</f>
        <v>0</v>
      </c>
      <c r="BG263" s="42">
        <f>IF(N263="zákl. přenesená",J263,0)</f>
        <v>0</v>
      </c>
      <c r="BH263" s="42">
        <f>IF(N263="sníž. přenesená",J263,0)</f>
        <v>0</v>
      </c>
      <c r="BI263" s="42">
        <f>IF(N263="nulová",J263,0)</f>
        <v>0</v>
      </c>
      <c r="BJ263" s="17" t="s">
        <v>8</v>
      </c>
      <c r="BK263" s="42">
        <f>ROUND(I263*H263,0)</f>
        <v>0</v>
      </c>
      <c r="BL263" s="17" t="s">
        <v>108</v>
      </c>
      <c r="BM263" s="41" t="s">
        <v>3104</v>
      </c>
    </row>
    <row r="264" spans="2:65" s="1" customFormat="1" ht="16.5" customHeight="1" x14ac:dyDescent="0.2">
      <c r="B264" s="24"/>
      <c r="C264" s="150" t="s">
        <v>1447</v>
      </c>
      <c r="D264" s="150" t="s">
        <v>306</v>
      </c>
      <c r="E264" s="151" t="s">
        <v>3105</v>
      </c>
      <c r="F264" s="152" t="s">
        <v>3106</v>
      </c>
      <c r="G264" s="153" t="s">
        <v>2571</v>
      </c>
      <c r="H264" s="154">
        <v>3</v>
      </c>
      <c r="I264" s="40"/>
      <c r="J264" s="155">
        <f>ROUND(I264*H264,0)</f>
        <v>0</v>
      </c>
      <c r="K264" s="152" t="s">
        <v>1</v>
      </c>
      <c r="L264" s="24"/>
      <c r="M264" s="156" t="s">
        <v>1</v>
      </c>
      <c r="N264" s="157" t="s">
        <v>42</v>
      </c>
      <c r="P264" s="158">
        <f>O264*H264</f>
        <v>0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AR264" s="41" t="s">
        <v>108</v>
      </c>
      <c r="AT264" s="41" t="s">
        <v>306</v>
      </c>
      <c r="AU264" s="41" t="s">
        <v>315</v>
      </c>
      <c r="AY264" s="17" t="s">
        <v>304</v>
      </c>
      <c r="BE264" s="42">
        <f>IF(N264="základní",J264,0)</f>
        <v>0</v>
      </c>
      <c r="BF264" s="42">
        <f>IF(N264="snížená",J264,0)</f>
        <v>0</v>
      </c>
      <c r="BG264" s="42">
        <f>IF(N264="zákl. přenesená",J264,0)</f>
        <v>0</v>
      </c>
      <c r="BH264" s="42">
        <f>IF(N264="sníž. přenesená",J264,0)</f>
        <v>0</v>
      </c>
      <c r="BI264" s="42">
        <f>IF(N264="nulová",J264,0)</f>
        <v>0</v>
      </c>
      <c r="BJ264" s="17" t="s">
        <v>8</v>
      </c>
      <c r="BK264" s="42">
        <f>ROUND(I264*H264,0)</f>
        <v>0</v>
      </c>
      <c r="BL264" s="17" t="s">
        <v>108</v>
      </c>
      <c r="BM264" s="41" t="s">
        <v>3107</v>
      </c>
    </row>
    <row r="265" spans="2:65" s="1" customFormat="1" ht="24.2" customHeight="1" x14ac:dyDescent="0.2">
      <c r="B265" s="24"/>
      <c r="C265" s="150" t="s">
        <v>1453</v>
      </c>
      <c r="D265" s="150" t="s">
        <v>306</v>
      </c>
      <c r="E265" s="151" t="s">
        <v>3108</v>
      </c>
      <c r="F265" s="152" t="s">
        <v>3109</v>
      </c>
      <c r="G265" s="153" t="s">
        <v>2571</v>
      </c>
      <c r="H265" s="154">
        <v>8</v>
      </c>
      <c r="I265" s="40"/>
      <c r="J265" s="155">
        <f>ROUND(I265*H265,0)</f>
        <v>0</v>
      </c>
      <c r="K265" s="152" t="s">
        <v>1</v>
      </c>
      <c r="L265" s="24"/>
      <c r="M265" s="156" t="s">
        <v>1</v>
      </c>
      <c r="N265" s="157" t="s">
        <v>42</v>
      </c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AR265" s="41" t="s">
        <v>108</v>
      </c>
      <c r="AT265" s="41" t="s">
        <v>306</v>
      </c>
      <c r="AU265" s="41" t="s">
        <v>315</v>
      </c>
      <c r="AY265" s="17" t="s">
        <v>304</v>
      </c>
      <c r="BE265" s="42">
        <f>IF(N265="základní",J265,0)</f>
        <v>0</v>
      </c>
      <c r="BF265" s="42">
        <f>IF(N265="snížená",J265,0)</f>
        <v>0</v>
      </c>
      <c r="BG265" s="42">
        <f>IF(N265="zákl. přenesená",J265,0)</f>
        <v>0</v>
      </c>
      <c r="BH265" s="42">
        <f>IF(N265="sníž. přenesená",J265,0)</f>
        <v>0</v>
      </c>
      <c r="BI265" s="42">
        <f>IF(N265="nulová",J265,0)</f>
        <v>0</v>
      </c>
      <c r="BJ265" s="17" t="s">
        <v>8</v>
      </c>
      <c r="BK265" s="42">
        <f>ROUND(I265*H265,0)</f>
        <v>0</v>
      </c>
      <c r="BL265" s="17" t="s">
        <v>108</v>
      </c>
      <c r="BM265" s="41" t="s">
        <v>3110</v>
      </c>
    </row>
    <row r="266" spans="2:65" s="1" customFormat="1" ht="49.15" customHeight="1" x14ac:dyDescent="0.2">
      <c r="B266" s="24"/>
      <c r="C266" s="150" t="s">
        <v>1459</v>
      </c>
      <c r="D266" s="150" t="s">
        <v>306</v>
      </c>
      <c r="E266" s="151" t="s">
        <v>3111</v>
      </c>
      <c r="F266" s="152" t="s">
        <v>3112</v>
      </c>
      <c r="G266" s="153" t="s">
        <v>2571</v>
      </c>
      <c r="H266" s="154">
        <v>5</v>
      </c>
      <c r="I266" s="40"/>
      <c r="J266" s="155">
        <f>ROUND(I266*H266,0)</f>
        <v>0</v>
      </c>
      <c r="K266" s="152" t="s">
        <v>1</v>
      </c>
      <c r="L266" s="24"/>
      <c r="M266" s="188" t="s">
        <v>1</v>
      </c>
      <c r="N266" s="189" t="s">
        <v>42</v>
      </c>
      <c r="O266" s="190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AR266" s="41" t="s">
        <v>108</v>
      </c>
      <c r="AT266" s="41" t="s">
        <v>306</v>
      </c>
      <c r="AU266" s="41" t="s">
        <v>315</v>
      </c>
      <c r="AY266" s="17" t="s">
        <v>304</v>
      </c>
      <c r="BE266" s="42">
        <f>IF(N266="základní",J266,0)</f>
        <v>0</v>
      </c>
      <c r="BF266" s="42">
        <f>IF(N266="snížená",J266,0)</f>
        <v>0</v>
      </c>
      <c r="BG266" s="42">
        <f>IF(N266="zákl. přenesená",J266,0)</f>
        <v>0</v>
      </c>
      <c r="BH266" s="42">
        <f>IF(N266="sníž. přenesená",J266,0)</f>
        <v>0</v>
      </c>
      <c r="BI266" s="42">
        <f>IF(N266="nulová",J266,0)</f>
        <v>0</v>
      </c>
      <c r="BJ266" s="17" t="s">
        <v>8</v>
      </c>
      <c r="BK266" s="42">
        <f>ROUND(I266*H266,0)</f>
        <v>0</v>
      </c>
      <c r="BL266" s="17" t="s">
        <v>108</v>
      </c>
      <c r="BM266" s="41" t="s">
        <v>3113</v>
      </c>
    </row>
    <row r="267" spans="2:65" s="1" customFormat="1" ht="6.95" customHeight="1" x14ac:dyDescent="0.2">
      <c r="B267" s="25"/>
      <c r="C267" s="26"/>
      <c r="D267" s="26"/>
      <c r="E267" s="26"/>
      <c r="F267" s="26"/>
      <c r="G267" s="26"/>
      <c r="H267" s="26"/>
      <c r="I267" s="26"/>
      <c r="J267" s="26"/>
      <c r="K267" s="26"/>
      <c r="L267" s="24"/>
    </row>
  </sheetData>
  <sheetProtection password="D62F" sheet="1" objects="1" scenarios="1"/>
  <autoFilter ref="C121:K26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3"/>
  <sheetViews>
    <sheetView showGridLines="0" topLeftCell="A56" zoomScale="85" zoomScaleNormal="85" workbookViewId="0">
      <selection activeCell="F184" sqref="F18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94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 x14ac:dyDescent="0.2">
      <c r="B4" s="20"/>
      <c r="D4" s="21" t="s">
        <v>109</v>
      </c>
      <c r="L4" s="20"/>
      <c r="M4" s="111" t="s">
        <v>11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59" t="s">
        <v>17</v>
      </c>
      <c r="L6" s="20"/>
    </row>
    <row r="7" spans="2:46" ht="16.5" customHeight="1" x14ac:dyDescent="0.2">
      <c r="B7" s="20"/>
      <c r="E7" s="241" t="str">
        <f>'Rekapitulace stavby'!K6</f>
        <v>Rek. pavilonu nosorožců 3, ZOO Dvůr Králové - 1.etapa</v>
      </c>
      <c r="F7" s="242"/>
      <c r="G7" s="242"/>
      <c r="H7" s="242"/>
      <c r="L7" s="20"/>
    </row>
    <row r="8" spans="2:46" s="1" customFormat="1" ht="12" customHeight="1" x14ac:dyDescent="0.2">
      <c r="B8" s="24"/>
      <c r="D8" s="59" t="s">
        <v>122</v>
      </c>
      <c r="L8" s="24"/>
    </row>
    <row r="9" spans="2:46" s="1" customFormat="1" ht="16.5" customHeight="1" x14ac:dyDescent="0.2">
      <c r="B9" s="24"/>
      <c r="E9" s="224" t="s">
        <v>3114</v>
      </c>
      <c r="F9" s="240"/>
      <c r="G9" s="240"/>
      <c r="H9" s="240"/>
      <c r="L9" s="24"/>
    </row>
    <row r="10" spans="2:46" s="1" customFormat="1" x14ac:dyDescent="0.2">
      <c r="B10" s="24"/>
      <c r="L10" s="24"/>
    </row>
    <row r="11" spans="2:46" s="1" customFormat="1" ht="12" customHeight="1" x14ac:dyDescent="0.2">
      <c r="B11" s="24"/>
      <c r="D11" s="59" t="s">
        <v>19</v>
      </c>
      <c r="F11" s="63" t="s">
        <v>1</v>
      </c>
      <c r="I11" s="59" t="s">
        <v>20</v>
      </c>
      <c r="J11" s="63" t="s">
        <v>1</v>
      </c>
      <c r="L11" s="24"/>
    </row>
    <row r="12" spans="2:46" s="1" customFormat="1" ht="12" customHeight="1" x14ac:dyDescent="0.2">
      <c r="B12" s="24"/>
      <c r="D12" s="59" t="s">
        <v>21</v>
      </c>
      <c r="F12" s="63" t="s">
        <v>2576</v>
      </c>
      <c r="I12" s="59" t="s">
        <v>23</v>
      </c>
      <c r="J12" s="57" t="str">
        <f>'Rekapitulace stavby'!AN8</f>
        <v>19. 3. 2024</v>
      </c>
      <c r="L12" s="24"/>
    </row>
    <row r="13" spans="2:46" s="1" customFormat="1" ht="10.9" customHeight="1" x14ac:dyDescent="0.2">
      <c r="B13" s="24"/>
      <c r="L13" s="24"/>
    </row>
    <row r="14" spans="2:46" s="1" customFormat="1" ht="12" customHeight="1" x14ac:dyDescent="0.2">
      <c r="B14" s="24"/>
      <c r="D14" s="59" t="s">
        <v>25</v>
      </c>
      <c r="I14" s="59" t="s">
        <v>26</v>
      </c>
      <c r="J14" s="63" t="str">
        <f>IF('Rekapitulace stavby'!AN10="","",'Rekapitulace stavby'!AN10)</f>
        <v/>
      </c>
      <c r="L14" s="24"/>
    </row>
    <row r="15" spans="2:46" s="1" customFormat="1" ht="18" customHeight="1" x14ac:dyDescent="0.2">
      <c r="B15" s="24"/>
      <c r="E15" s="63" t="str">
        <f>IF('Rekapitulace stavby'!E11="","",'Rekapitulace stavby'!E11)</f>
        <v>ZOO Dvůr Králové a.s., Štefánikova 1029, D.K.n.L.</v>
      </c>
      <c r="I15" s="59" t="s">
        <v>28</v>
      </c>
      <c r="J15" s="63" t="str">
        <f>IF('Rekapitulace stavby'!AN11="","",'Rekapitulace stavby'!AN11)</f>
        <v/>
      </c>
      <c r="L15" s="24"/>
    </row>
    <row r="16" spans="2:46" s="1" customFormat="1" ht="6.95" customHeight="1" x14ac:dyDescent="0.2">
      <c r="B16" s="24"/>
      <c r="L16" s="24"/>
    </row>
    <row r="17" spans="2:12" s="1" customFormat="1" ht="12" customHeight="1" x14ac:dyDescent="0.2">
      <c r="B17" s="24"/>
      <c r="D17" s="59" t="s">
        <v>29</v>
      </c>
      <c r="I17" s="59" t="s">
        <v>26</v>
      </c>
      <c r="J17" s="60" t="str">
        <f>'Rekapitulace stavby'!AN13</f>
        <v>Vyplň údaj</v>
      </c>
      <c r="L17" s="24"/>
    </row>
    <row r="18" spans="2:12" s="1" customFormat="1" ht="18" customHeight="1" x14ac:dyDescent="0.2">
      <c r="B18" s="24"/>
      <c r="E18" s="243" t="str">
        <f>'Rekapitulace stavby'!E14</f>
        <v>Vyplň údaj</v>
      </c>
      <c r="F18" s="244"/>
      <c r="G18" s="244"/>
      <c r="H18" s="244"/>
      <c r="I18" s="59" t="s">
        <v>28</v>
      </c>
      <c r="J18" s="60" t="str">
        <f>'Rekapitulace stavby'!AN14</f>
        <v>Vyplň údaj</v>
      </c>
      <c r="L18" s="24"/>
    </row>
    <row r="19" spans="2:12" s="1" customFormat="1" ht="6.95" customHeight="1" x14ac:dyDescent="0.2">
      <c r="B19" s="24"/>
      <c r="L19" s="24"/>
    </row>
    <row r="20" spans="2:12" s="1" customFormat="1" ht="12" customHeight="1" x14ac:dyDescent="0.2">
      <c r="B20" s="24"/>
      <c r="D20" s="59" t="s">
        <v>31</v>
      </c>
      <c r="I20" s="59" t="s">
        <v>26</v>
      </c>
      <c r="J20" s="63" t="str">
        <f>IF('Rekapitulace stavby'!AN16="","",'Rekapitulace stavby'!AN16)</f>
        <v/>
      </c>
      <c r="L20" s="24"/>
    </row>
    <row r="21" spans="2:12" s="1" customFormat="1" ht="18" customHeight="1" x14ac:dyDescent="0.2">
      <c r="B21" s="24"/>
      <c r="E21" s="63" t="str">
        <f>IF('Rekapitulace stavby'!E17="","",'Rekapitulace stavby'!E17)</f>
        <v>Projektis DK s.r.o., Legionářská 562, D.K.n.L.</v>
      </c>
      <c r="I21" s="59" t="s">
        <v>28</v>
      </c>
      <c r="J21" s="63" t="str">
        <f>IF('Rekapitulace stavby'!AN17="","",'Rekapitulace stavby'!AN17)</f>
        <v/>
      </c>
      <c r="L21" s="24"/>
    </row>
    <row r="22" spans="2:12" s="1" customFormat="1" ht="6.95" customHeight="1" x14ac:dyDescent="0.2">
      <c r="B22" s="24"/>
      <c r="L22" s="24"/>
    </row>
    <row r="23" spans="2:12" s="1" customFormat="1" ht="12" customHeight="1" x14ac:dyDescent="0.2">
      <c r="B23" s="24"/>
      <c r="D23" s="59" t="s">
        <v>34</v>
      </c>
      <c r="I23" s="59" t="s">
        <v>26</v>
      </c>
      <c r="J23" s="63" t="str">
        <f>IF('Rekapitulace stavby'!AN19="","",'Rekapitulace stavby'!AN19)</f>
        <v/>
      </c>
      <c r="L23" s="24"/>
    </row>
    <row r="24" spans="2:12" s="1" customFormat="1" ht="18" customHeight="1" x14ac:dyDescent="0.2">
      <c r="B24" s="24"/>
      <c r="E24" s="63" t="str">
        <f>IF('Rekapitulace stavby'!E20="","",'Rekapitulace stavby'!E20)</f>
        <v>ing. V. Švehla</v>
      </c>
      <c r="I24" s="59" t="s">
        <v>28</v>
      </c>
      <c r="J24" s="63" t="str">
        <f>IF('Rekapitulace stavby'!AN20="","",'Rekapitulace stavby'!AN20)</f>
        <v/>
      </c>
      <c r="L24" s="24"/>
    </row>
    <row r="25" spans="2:12" s="1" customFormat="1" ht="6.95" customHeight="1" x14ac:dyDescent="0.2">
      <c r="B25" s="24"/>
      <c r="L25" s="24"/>
    </row>
    <row r="26" spans="2:12" s="1" customFormat="1" ht="12" customHeight="1" x14ac:dyDescent="0.2">
      <c r="B26" s="24"/>
      <c r="D26" s="59" t="s">
        <v>36</v>
      </c>
      <c r="L26" s="24"/>
    </row>
    <row r="27" spans="2:12" s="7" customFormat="1" ht="16.5" customHeight="1" x14ac:dyDescent="0.2">
      <c r="B27" s="112"/>
      <c r="E27" s="217" t="s">
        <v>1</v>
      </c>
      <c r="F27" s="217"/>
      <c r="G27" s="217"/>
      <c r="H27" s="217"/>
      <c r="L27" s="112"/>
    </row>
    <row r="28" spans="2:12" s="1" customFormat="1" ht="6.95" customHeight="1" x14ac:dyDescent="0.2">
      <c r="B28" s="24"/>
      <c r="L28" s="24"/>
    </row>
    <row r="29" spans="2:12" s="1" customFormat="1" ht="6.95" customHeight="1" x14ac:dyDescent="0.2">
      <c r="B29" s="24"/>
      <c r="D29" s="81"/>
      <c r="E29" s="81"/>
      <c r="F29" s="81"/>
      <c r="G29" s="81"/>
      <c r="H29" s="81"/>
      <c r="I29" s="81"/>
      <c r="J29" s="81"/>
      <c r="K29" s="81"/>
      <c r="L29" s="24"/>
    </row>
    <row r="30" spans="2:12" s="1" customFormat="1" ht="25.35" customHeight="1" x14ac:dyDescent="0.2">
      <c r="B30" s="24"/>
      <c r="D30" s="113" t="s">
        <v>37</v>
      </c>
      <c r="J30" s="114">
        <f>ROUND(J119, 0)</f>
        <v>0</v>
      </c>
      <c r="L30" s="24"/>
    </row>
    <row r="31" spans="2:12" s="1" customFormat="1" ht="6.95" customHeight="1" x14ac:dyDescent="0.2">
      <c r="B31" s="24"/>
      <c r="D31" s="81"/>
      <c r="E31" s="81"/>
      <c r="F31" s="81"/>
      <c r="G31" s="81"/>
      <c r="H31" s="81"/>
      <c r="I31" s="81"/>
      <c r="J31" s="81"/>
      <c r="K31" s="81"/>
      <c r="L31" s="24"/>
    </row>
    <row r="32" spans="2:12" s="1" customFormat="1" ht="14.45" customHeight="1" x14ac:dyDescent="0.2">
      <c r="B32" s="24"/>
      <c r="F32" s="115" t="s">
        <v>39</v>
      </c>
      <c r="I32" s="115" t="s">
        <v>38</v>
      </c>
      <c r="J32" s="115" t="s">
        <v>40</v>
      </c>
      <c r="L32" s="24"/>
    </row>
    <row r="33" spans="2:12" s="1" customFormat="1" ht="14.45" customHeight="1" x14ac:dyDescent="0.2">
      <c r="B33" s="24"/>
      <c r="D33" s="116" t="s">
        <v>41</v>
      </c>
      <c r="E33" s="59" t="s">
        <v>42</v>
      </c>
      <c r="F33" s="117">
        <f>ROUND((SUM(BE119:BE172)),  0)</f>
        <v>0</v>
      </c>
      <c r="I33" s="118">
        <v>0.21</v>
      </c>
      <c r="J33" s="117">
        <f>ROUND(((SUM(BE119:BE172))*I33),  0)</f>
        <v>0</v>
      </c>
      <c r="L33" s="24"/>
    </row>
    <row r="34" spans="2:12" s="1" customFormat="1" ht="14.45" customHeight="1" x14ac:dyDescent="0.2">
      <c r="B34" s="24"/>
      <c r="E34" s="59" t="s">
        <v>43</v>
      </c>
      <c r="F34" s="117">
        <f>ROUND((SUM(BF119:BF172)),  0)</f>
        <v>0</v>
      </c>
      <c r="I34" s="118">
        <v>0.12</v>
      </c>
      <c r="J34" s="117">
        <f>ROUND(((SUM(BF119:BF172))*I34),  0)</f>
        <v>0</v>
      </c>
      <c r="L34" s="24"/>
    </row>
    <row r="35" spans="2:12" s="1" customFormat="1" ht="14.45" hidden="1" customHeight="1" x14ac:dyDescent="0.2">
      <c r="B35" s="24"/>
      <c r="E35" s="59" t="s">
        <v>44</v>
      </c>
      <c r="F35" s="117">
        <f>ROUND((SUM(BG119:BG172)),  0)</f>
        <v>0</v>
      </c>
      <c r="I35" s="118">
        <v>0.21</v>
      </c>
      <c r="J35" s="117">
        <f>0</f>
        <v>0</v>
      </c>
      <c r="L35" s="24"/>
    </row>
    <row r="36" spans="2:12" s="1" customFormat="1" ht="14.45" hidden="1" customHeight="1" x14ac:dyDescent="0.2">
      <c r="B36" s="24"/>
      <c r="E36" s="59" t="s">
        <v>45</v>
      </c>
      <c r="F36" s="117">
        <f>ROUND((SUM(BH119:BH172)),  0)</f>
        <v>0</v>
      </c>
      <c r="I36" s="118">
        <v>0.12</v>
      </c>
      <c r="J36" s="117">
        <f>0</f>
        <v>0</v>
      </c>
      <c r="L36" s="24"/>
    </row>
    <row r="37" spans="2:12" s="1" customFormat="1" ht="14.45" hidden="1" customHeight="1" x14ac:dyDescent="0.2">
      <c r="B37" s="24"/>
      <c r="E37" s="59" t="s">
        <v>46</v>
      </c>
      <c r="F37" s="117">
        <f>ROUND((SUM(BI119:BI172)),  0)</f>
        <v>0</v>
      </c>
      <c r="I37" s="118">
        <v>0</v>
      </c>
      <c r="J37" s="117">
        <f>0</f>
        <v>0</v>
      </c>
      <c r="L37" s="24"/>
    </row>
    <row r="38" spans="2:12" s="1" customFormat="1" ht="6.95" customHeight="1" x14ac:dyDescent="0.2">
      <c r="B38" s="24"/>
      <c r="L38" s="24"/>
    </row>
    <row r="39" spans="2:12" s="1" customFormat="1" ht="25.35" customHeight="1" x14ac:dyDescent="0.2">
      <c r="B39" s="24"/>
      <c r="C39" s="119"/>
      <c r="D39" s="120" t="s">
        <v>47</v>
      </c>
      <c r="E39" s="84"/>
      <c r="F39" s="84"/>
      <c r="G39" s="121" t="s">
        <v>48</v>
      </c>
      <c r="H39" s="122" t="s">
        <v>49</v>
      </c>
      <c r="I39" s="84"/>
      <c r="J39" s="123">
        <f>SUM(J30:J37)</f>
        <v>0</v>
      </c>
      <c r="K39" s="124"/>
      <c r="L39" s="24"/>
    </row>
    <row r="40" spans="2:12" s="1" customFormat="1" ht="14.45" customHeight="1" x14ac:dyDescent="0.2">
      <c r="B40" s="24"/>
      <c r="L40" s="2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24"/>
      <c r="D50" s="72" t="s">
        <v>50</v>
      </c>
      <c r="E50" s="73"/>
      <c r="F50" s="73"/>
      <c r="G50" s="72" t="s">
        <v>51</v>
      </c>
      <c r="H50" s="73"/>
      <c r="I50" s="73"/>
      <c r="J50" s="73"/>
      <c r="K50" s="73"/>
      <c r="L50" s="2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24"/>
      <c r="D61" s="74" t="s">
        <v>52</v>
      </c>
      <c r="E61" s="66"/>
      <c r="F61" s="125" t="s">
        <v>53</v>
      </c>
      <c r="G61" s="74" t="s">
        <v>52</v>
      </c>
      <c r="H61" s="66"/>
      <c r="I61" s="66"/>
      <c r="J61" s="126" t="s">
        <v>53</v>
      </c>
      <c r="K61" s="66"/>
      <c r="L61" s="2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24"/>
      <c r="D65" s="72" t="s">
        <v>54</v>
      </c>
      <c r="E65" s="73"/>
      <c r="F65" s="73"/>
      <c r="G65" s="72" t="s">
        <v>55</v>
      </c>
      <c r="H65" s="73"/>
      <c r="I65" s="73"/>
      <c r="J65" s="73"/>
      <c r="K65" s="73"/>
      <c r="L65" s="2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24"/>
      <c r="D76" s="74" t="s">
        <v>52</v>
      </c>
      <c r="E76" s="66"/>
      <c r="F76" s="125" t="s">
        <v>53</v>
      </c>
      <c r="G76" s="74" t="s">
        <v>52</v>
      </c>
      <c r="H76" s="66"/>
      <c r="I76" s="66"/>
      <c r="J76" s="126" t="s">
        <v>53</v>
      </c>
      <c r="K76" s="66"/>
      <c r="L76" s="24"/>
    </row>
    <row r="77" spans="2:12" s="1" customFormat="1" ht="14.4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4"/>
    </row>
    <row r="81" spans="2:47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4"/>
    </row>
    <row r="82" spans="2:47" s="1" customFormat="1" ht="24.95" customHeight="1" x14ac:dyDescent="0.2">
      <c r="B82" s="24"/>
      <c r="C82" s="21" t="s">
        <v>258</v>
      </c>
      <c r="L82" s="24"/>
    </row>
    <row r="83" spans="2:47" s="1" customFormat="1" ht="6.95" customHeight="1" x14ac:dyDescent="0.2">
      <c r="B83" s="24"/>
      <c r="L83" s="24"/>
    </row>
    <row r="84" spans="2:47" s="1" customFormat="1" ht="12" customHeight="1" x14ac:dyDescent="0.2">
      <c r="B84" s="24"/>
      <c r="C84" s="59" t="s">
        <v>17</v>
      </c>
      <c r="L84" s="24"/>
    </row>
    <row r="85" spans="2:47" s="1" customFormat="1" ht="16.5" customHeight="1" x14ac:dyDescent="0.2">
      <c r="B85" s="24"/>
      <c r="E85" s="241" t="str">
        <f>E7</f>
        <v>Rek. pavilonu nosorožců 3, ZOO Dvůr Králové - 1.etapa</v>
      </c>
      <c r="F85" s="242"/>
      <c r="G85" s="242"/>
      <c r="H85" s="242"/>
      <c r="L85" s="24"/>
    </row>
    <row r="86" spans="2:47" s="1" customFormat="1" ht="12" customHeight="1" x14ac:dyDescent="0.2">
      <c r="B86" s="24"/>
      <c r="C86" s="59" t="s">
        <v>122</v>
      </c>
      <c r="L86" s="24"/>
    </row>
    <row r="87" spans="2:47" s="1" customFormat="1" ht="16.5" customHeight="1" x14ac:dyDescent="0.2">
      <c r="B87" s="24"/>
      <c r="E87" s="224" t="str">
        <f>E9</f>
        <v>14 - VZT materiál a montáž - 1.etapa</v>
      </c>
      <c r="F87" s="240"/>
      <c r="G87" s="240"/>
      <c r="H87" s="240"/>
      <c r="L87" s="24"/>
    </row>
    <row r="88" spans="2:47" s="1" customFormat="1" ht="6.95" customHeight="1" x14ac:dyDescent="0.2">
      <c r="B88" s="24"/>
      <c r="L88" s="24"/>
    </row>
    <row r="89" spans="2:47" s="1" customFormat="1" ht="12" customHeight="1" x14ac:dyDescent="0.2">
      <c r="B89" s="24"/>
      <c r="C89" s="59" t="s">
        <v>21</v>
      </c>
      <c r="F89" s="63" t="str">
        <f>F12</f>
        <v xml:space="preserve"> </v>
      </c>
      <c r="I89" s="59" t="s">
        <v>23</v>
      </c>
      <c r="J89" s="57" t="str">
        <f>IF(J12="","",J12)</f>
        <v>19. 3. 2024</v>
      </c>
      <c r="L89" s="24"/>
    </row>
    <row r="90" spans="2:47" s="1" customFormat="1" ht="6.95" customHeight="1" x14ac:dyDescent="0.2">
      <c r="B90" s="24"/>
      <c r="L90" s="24"/>
    </row>
    <row r="91" spans="2:47" s="1" customFormat="1" ht="40.15" customHeight="1" x14ac:dyDescent="0.2">
      <c r="B91" s="24"/>
      <c r="C91" s="59" t="s">
        <v>25</v>
      </c>
      <c r="F91" s="63" t="str">
        <f>E15</f>
        <v>ZOO Dvůr Králové a.s., Štefánikova 1029, D.K.n.L.</v>
      </c>
      <c r="I91" s="59" t="s">
        <v>31</v>
      </c>
      <c r="J91" s="127" t="str">
        <f>E21</f>
        <v>Projektis DK s.r.o., Legionářská 562, D.K.n.L.</v>
      </c>
      <c r="L91" s="24"/>
    </row>
    <row r="92" spans="2:47" s="1" customFormat="1" ht="15.2" customHeight="1" x14ac:dyDescent="0.2">
      <c r="B92" s="24"/>
      <c r="C92" s="59" t="s">
        <v>29</v>
      </c>
      <c r="F92" s="63" t="str">
        <f>IF(E18="","",E18)</f>
        <v>Vyplň údaj</v>
      </c>
      <c r="I92" s="59" t="s">
        <v>34</v>
      </c>
      <c r="J92" s="127" t="str">
        <f>E24</f>
        <v>ing. V. Švehla</v>
      </c>
      <c r="L92" s="24"/>
    </row>
    <row r="93" spans="2:47" s="1" customFormat="1" ht="10.35" customHeight="1" x14ac:dyDescent="0.2">
      <c r="B93" s="24"/>
      <c r="L93" s="24"/>
    </row>
    <row r="94" spans="2:47" s="1" customFormat="1" ht="29.25" customHeight="1" x14ac:dyDescent="0.2">
      <c r="B94" s="24"/>
      <c r="C94" s="128" t="s">
        <v>259</v>
      </c>
      <c r="D94" s="119"/>
      <c r="E94" s="119"/>
      <c r="F94" s="119"/>
      <c r="G94" s="119"/>
      <c r="H94" s="119"/>
      <c r="I94" s="119"/>
      <c r="J94" s="129" t="s">
        <v>260</v>
      </c>
      <c r="K94" s="119"/>
      <c r="L94" s="24"/>
    </row>
    <row r="95" spans="2:47" s="1" customFormat="1" ht="10.35" customHeight="1" x14ac:dyDescent="0.2">
      <c r="B95" s="24"/>
      <c r="L95" s="24"/>
    </row>
    <row r="96" spans="2:47" s="1" customFormat="1" ht="22.9" customHeight="1" x14ac:dyDescent="0.2">
      <c r="B96" s="24"/>
      <c r="C96" s="130" t="s">
        <v>261</v>
      </c>
      <c r="J96" s="114">
        <f>J119</f>
        <v>0</v>
      </c>
      <c r="L96" s="24"/>
      <c r="AU96" s="17" t="s">
        <v>262</v>
      </c>
    </row>
    <row r="97" spans="2:12" s="8" customFormat="1" ht="24.95" customHeight="1" x14ac:dyDescent="0.2">
      <c r="B97" s="131"/>
      <c r="D97" s="132" t="s">
        <v>3115</v>
      </c>
      <c r="E97" s="133"/>
      <c r="F97" s="133"/>
      <c r="G97" s="133"/>
      <c r="H97" s="133"/>
      <c r="I97" s="133"/>
      <c r="J97" s="134">
        <f>J120</f>
        <v>0</v>
      </c>
      <c r="L97" s="131"/>
    </row>
    <row r="98" spans="2:12" s="8" customFormat="1" ht="24.95" customHeight="1" x14ac:dyDescent="0.2">
      <c r="B98" s="131"/>
      <c r="D98" s="132" t="s">
        <v>3116</v>
      </c>
      <c r="E98" s="133"/>
      <c r="F98" s="133"/>
      <c r="G98" s="133"/>
      <c r="H98" s="133"/>
      <c r="I98" s="133"/>
      <c r="J98" s="134">
        <f>J159</f>
        <v>0</v>
      </c>
      <c r="L98" s="131"/>
    </row>
    <row r="99" spans="2:12" s="8" customFormat="1" ht="24.95" customHeight="1" x14ac:dyDescent="0.2">
      <c r="B99" s="131"/>
      <c r="D99" s="132" t="s">
        <v>3117</v>
      </c>
      <c r="E99" s="133"/>
      <c r="F99" s="133"/>
      <c r="G99" s="133"/>
      <c r="H99" s="133"/>
      <c r="I99" s="133"/>
      <c r="J99" s="134">
        <f>J167</f>
        <v>0</v>
      </c>
      <c r="L99" s="131"/>
    </row>
    <row r="100" spans="2:12" s="1" customFormat="1" ht="21.75" customHeight="1" x14ac:dyDescent="0.2">
      <c r="B100" s="24"/>
      <c r="L100" s="24"/>
    </row>
    <row r="101" spans="2:12" s="1" customFormat="1" ht="6.95" customHeight="1" x14ac:dyDescent="0.2">
      <c r="B101" s="25"/>
      <c r="C101" s="26"/>
      <c r="D101" s="26"/>
      <c r="E101" s="26"/>
      <c r="F101" s="26"/>
      <c r="G101" s="26"/>
      <c r="H101" s="26"/>
      <c r="I101" s="26"/>
      <c r="J101" s="26"/>
      <c r="K101" s="26"/>
      <c r="L101" s="24"/>
    </row>
    <row r="105" spans="2:12" s="1" customFormat="1" ht="6.95" customHeight="1" x14ac:dyDescent="0.2"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24"/>
    </row>
    <row r="106" spans="2:12" s="1" customFormat="1" ht="24.95" customHeight="1" x14ac:dyDescent="0.2">
      <c r="B106" s="24"/>
      <c r="C106" s="21" t="s">
        <v>289</v>
      </c>
      <c r="L106" s="24"/>
    </row>
    <row r="107" spans="2:12" s="1" customFormat="1" ht="6.95" customHeight="1" x14ac:dyDescent="0.2">
      <c r="B107" s="24"/>
      <c r="L107" s="24"/>
    </row>
    <row r="108" spans="2:12" s="1" customFormat="1" ht="12" customHeight="1" x14ac:dyDescent="0.2">
      <c r="B108" s="24"/>
      <c r="C108" s="59" t="s">
        <v>17</v>
      </c>
      <c r="L108" s="24"/>
    </row>
    <row r="109" spans="2:12" s="1" customFormat="1" ht="16.5" customHeight="1" x14ac:dyDescent="0.2">
      <c r="B109" s="24"/>
      <c r="E109" s="241" t="str">
        <f>E7</f>
        <v>Rek. pavilonu nosorožců 3, ZOO Dvůr Králové - 1.etapa</v>
      </c>
      <c r="F109" s="242"/>
      <c r="G109" s="242"/>
      <c r="H109" s="242"/>
      <c r="L109" s="24"/>
    </row>
    <row r="110" spans="2:12" s="1" customFormat="1" ht="12" customHeight="1" x14ac:dyDescent="0.2">
      <c r="B110" s="24"/>
      <c r="C110" s="59" t="s">
        <v>122</v>
      </c>
      <c r="L110" s="24"/>
    </row>
    <row r="111" spans="2:12" s="1" customFormat="1" ht="16.5" customHeight="1" x14ac:dyDescent="0.2">
      <c r="B111" s="24"/>
      <c r="E111" s="224" t="str">
        <f>E9</f>
        <v>14 - VZT materiál a montáž - 1.etapa</v>
      </c>
      <c r="F111" s="240"/>
      <c r="G111" s="240"/>
      <c r="H111" s="240"/>
      <c r="L111" s="24"/>
    </row>
    <row r="112" spans="2:12" s="1" customFormat="1" ht="6.95" customHeight="1" x14ac:dyDescent="0.2">
      <c r="B112" s="24"/>
      <c r="L112" s="24"/>
    </row>
    <row r="113" spans="2:65" s="1" customFormat="1" ht="12" customHeight="1" x14ac:dyDescent="0.2">
      <c r="B113" s="24"/>
      <c r="C113" s="59" t="s">
        <v>21</v>
      </c>
      <c r="F113" s="63" t="str">
        <f>F12</f>
        <v xml:space="preserve"> </v>
      </c>
      <c r="I113" s="59" t="s">
        <v>23</v>
      </c>
      <c r="J113" s="57" t="str">
        <f>IF(J12="","",J12)</f>
        <v>19. 3. 2024</v>
      </c>
      <c r="L113" s="24"/>
    </row>
    <row r="114" spans="2:65" s="1" customFormat="1" ht="6.95" customHeight="1" x14ac:dyDescent="0.2">
      <c r="B114" s="24"/>
      <c r="L114" s="24"/>
    </row>
    <row r="115" spans="2:65" s="1" customFormat="1" ht="40.15" customHeight="1" x14ac:dyDescent="0.2">
      <c r="B115" s="24"/>
      <c r="C115" s="59" t="s">
        <v>25</v>
      </c>
      <c r="F115" s="63" t="str">
        <f>E15</f>
        <v>ZOO Dvůr Králové a.s., Štefánikova 1029, D.K.n.L.</v>
      </c>
      <c r="I115" s="59" t="s">
        <v>31</v>
      </c>
      <c r="J115" s="127" t="str">
        <f>E21</f>
        <v>Projektis DK s.r.o., Legionářská 562, D.K.n.L.</v>
      </c>
      <c r="L115" s="24"/>
    </row>
    <row r="116" spans="2:65" s="1" customFormat="1" ht="15.2" customHeight="1" x14ac:dyDescent="0.2">
      <c r="B116" s="24"/>
      <c r="C116" s="59" t="s">
        <v>29</v>
      </c>
      <c r="F116" s="63" t="str">
        <f>IF(E18="","",E18)</f>
        <v>Vyplň údaj</v>
      </c>
      <c r="I116" s="59" t="s">
        <v>34</v>
      </c>
      <c r="J116" s="127" t="str">
        <f>E24</f>
        <v>ing. V. Švehla</v>
      </c>
      <c r="L116" s="24"/>
    </row>
    <row r="117" spans="2:65" s="1" customFormat="1" ht="10.35" customHeight="1" x14ac:dyDescent="0.2">
      <c r="B117" s="24"/>
      <c r="L117" s="24"/>
    </row>
    <row r="118" spans="2:65" s="10" customFormat="1" ht="29.25" customHeight="1" x14ac:dyDescent="0.2">
      <c r="B118" s="32"/>
      <c r="C118" s="33" t="s">
        <v>290</v>
      </c>
      <c r="D118" s="34" t="s">
        <v>62</v>
      </c>
      <c r="E118" s="34" t="s">
        <v>58</v>
      </c>
      <c r="F118" s="34" t="s">
        <v>59</v>
      </c>
      <c r="G118" s="34" t="s">
        <v>291</v>
      </c>
      <c r="H118" s="34" t="s">
        <v>292</v>
      </c>
      <c r="I118" s="34" t="s">
        <v>293</v>
      </c>
      <c r="J118" s="34" t="s">
        <v>260</v>
      </c>
      <c r="K118" s="35" t="s">
        <v>294</v>
      </c>
      <c r="L118" s="32"/>
      <c r="M118" s="86" t="s">
        <v>1</v>
      </c>
      <c r="N118" s="87" t="s">
        <v>41</v>
      </c>
      <c r="O118" s="87" t="s">
        <v>295</v>
      </c>
      <c r="P118" s="87" t="s">
        <v>296</v>
      </c>
      <c r="Q118" s="87" t="s">
        <v>297</v>
      </c>
      <c r="R118" s="87" t="s">
        <v>298</v>
      </c>
      <c r="S118" s="87" t="s">
        <v>299</v>
      </c>
      <c r="T118" s="88" t="s">
        <v>300</v>
      </c>
    </row>
    <row r="119" spans="2:65" s="1" customFormat="1" ht="22.9" customHeight="1" x14ac:dyDescent="0.25">
      <c r="B119" s="24"/>
      <c r="C119" s="91" t="s">
        <v>301</v>
      </c>
      <c r="J119" s="139">
        <f>BK119</f>
        <v>0</v>
      </c>
      <c r="L119" s="24"/>
      <c r="M119" s="89"/>
      <c r="N119" s="81"/>
      <c r="O119" s="81"/>
      <c r="P119" s="140">
        <f>P120+P159+P167</f>
        <v>0</v>
      </c>
      <c r="Q119" s="81"/>
      <c r="R119" s="140">
        <f>R120+R159+R167</f>
        <v>0</v>
      </c>
      <c r="S119" s="81"/>
      <c r="T119" s="141">
        <f>T120+T159+T167</f>
        <v>0</v>
      </c>
      <c r="AT119" s="17" t="s">
        <v>76</v>
      </c>
      <c r="AU119" s="17" t="s">
        <v>262</v>
      </c>
      <c r="BK119" s="36">
        <f>BK120+BK159+BK167</f>
        <v>0</v>
      </c>
    </row>
    <row r="120" spans="2:65" s="11" customFormat="1" ht="25.9" customHeight="1" x14ac:dyDescent="0.2">
      <c r="B120" s="142"/>
      <c r="D120" s="37" t="s">
        <v>76</v>
      </c>
      <c r="E120" s="143" t="s">
        <v>2851</v>
      </c>
      <c r="F120" s="143" t="s">
        <v>3118</v>
      </c>
      <c r="J120" s="144">
        <f>BK120</f>
        <v>0</v>
      </c>
      <c r="L120" s="142"/>
      <c r="M120" s="145"/>
      <c r="P120" s="146">
        <f>SUM(P121:P158)</f>
        <v>0</v>
      </c>
      <c r="R120" s="146">
        <f>SUM(R121:R158)</f>
        <v>0</v>
      </c>
      <c r="T120" s="147">
        <f>SUM(T121:T158)</f>
        <v>0</v>
      </c>
      <c r="AR120" s="37" t="s">
        <v>8</v>
      </c>
      <c r="AT120" s="38" t="s">
        <v>76</v>
      </c>
      <c r="AU120" s="38" t="s">
        <v>77</v>
      </c>
      <c r="AY120" s="37" t="s">
        <v>304</v>
      </c>
      <c r="BK120" s="39">
        <f>SUM(BK121:BK158)</f>
        <v>0</v>
      </c>
    </row>
    <row r="121" spans="2:65" s="1" customFormat="1" ht="66.75" customHeight="1" x14ac:dyDescent="0.2">
      <c r="B121" s="24"/>
      <c r="C121" s="176" t="s">
        <v>8</v>
      </c>
      <c r="D121" s="176" t="s">
        <v>431</v>
      </c>
      <c r="E121" s="177" t="s">
        <v>3119</v>
      </c>
      <c r="F121" s="178" t="s">
        <v>3120</v>
      </c>
      <c r="G121" s="179" t="s">
        <v>2656</v>
      </c>
      <c r="H121" s="180">
        <v>1</v>
      </c>
      <c r="I121" s="46"/>
      <c r="J121" s="181">
        <f t="shared" ref="J121:J158" si="0">ROUND(I121*H121,0)</f>
        <v>0</v>
      </c>
      <c r="K121" s="178" t="s">
        <v>1</v>
      </c>
      <c r="L121" s="182"/>
      <c r="M121" s="183" t="s">
        <v>1</v>
      </c>
      <c r="N121" s="184" t="s">
        <v>42</v>
      </c>
      <c r="P121" s="158">
        <f t="shared" ref="P121:P158" si="1">O121*H121</f>
        <v>0</v>
      </c>
      <c r="Q121" s="158">
        <v>0</v>
      </c>
      <c r="R121" s="158">
        <f t="shared" ref="R121:R158" si="2">Q121*H121</f>
        <v>0</v>
      </c>
      <c r="S121" s="158">
        <v>0</v>
      </c>
      <c r="T121" s="159">
        <f t="shared" ref="T121:T158" si="3">S121*H121</f>
        <v>0</v>
      </c>
      <c r="AR121" s="41" t="s">
        <v>339</v>
      </c>
      <c r="AT121" s="41" t="s">
        <v>431</v>
      </c>
      <c r="AU121" s="41" t="s">
        <v>8</v>
      </c>
      <c r="AY121" s="17" t="s">
        <v>304</v>
      </c>
      <c r="BE121" s="42">
        <f t="shared" ref="BE121:BE158" si="4">IF(N121="základní",J121,0)</f>
        <v>0</v>
      </c>
      <c r="BF121" s="42">
        <f t="shared" ref="BF121:BF158" si="5">IF(N121="snížená",J121,0)</f>
        <v>0</v>
      </c>
      <c r="BG121" s="42">
        <f t="shared" ref="BG121:BG158" si="6">IF(N121="zákl. přenesená",J121,0)</f>
        <v>0</v>
      </c>
      <c r="BH121" s="42">
        <f t="shared" ref="BH121:BH158" si="7">IF(N121="sníž. přenesená",J121,0)</f>
        <v>0</v>
      </c>
      <c r="BI121" s="42">
        <f t="shared" ref="BI121:BI158" si="8">IF(N121="nulová",J121,0)</f>
        <v>0</v>
      </c>
      <c r="BJ121" s="17" t="s">
        <v>8</v>
      </c>
      <c r="BK121" s="42">
        <f t="shared" ref="BK121:BK158" si="9">ROUND(I121*H121,0)</f>
        <v>0</v>
      </c>
      <c r="BL121" s="17" t="s">
        <v>108</v>
      </c>
      <c r="BM121" s="41" t="s">
        <v>86</v>
      </c>
    </row>
    <row r="122" spans="2:65" s="1" customFormat="1" ht="24.2" customHeight="1" x14ac:dyDescent="0.2">
      <c r="B122" s="24"/>
      <c r="C122" s="176" t="s">
        <v>86</v>
      </c>
      <c r="D122" s="176" t="s">
        <v>431</v>
      </c>
      <c r="E122" s="177" t="s">
        <v>3121</v>
      </c>
      <c r="F122" s="178" t="s">
        <v>3122</v>
      </c>
      <c r="G122" s="179" t="s">
        <v>2656</v>
      </c>
      <c r="H122" s="180">
        <v>1</v>
      </c>
      <c r="I122" s="46"/>
      <c r="J122" s="181">
        <f t="shared" si="0"/>
        <v>0</v>
      </c>
      <c r="K122" s="178" t="s">
        <v>1</v>
      </c>
      <c r="L122" s="182"/>
      <c r="M122" s="183" t="s">
        <v>1</v>
      </c>
      <c r="N122" s="184" t="s">
        <v>42</v>
      </c>
      <c r="P122" s="158">
        <f t="shared" si="1"/>
        <v>0</v>
      </c>
      <c r="Q122" s="158">
        <v>0</v>
      </c>
      <c r="R122" s="158">
        <f t="shared" si="2"/>
        <v>0</v>
      </c>
      <c r="S122" s="158">
        <v>0</v>
      </c>
      <c r="T122" s="159">
        <f t="shared" si="3"/>
        <v>0</v>
      </c>
      <c r="AR122" s="41" t="s">
        <v>339</v>
      </c>
      <c r="AT122" s="41" t="s">
        <v>431</v>
      </c>
      <c r="AU122" s="41" t="s">
        <v>8</v>
      </c>
      <c r="AY122" s="17" t="s">
        <v>304</v>
      </c>
      <c r="BE122" s="42">
        <f t="shared" si="4"/>
        <v>0</v>
      </c>
      <c r="BF122" s="42">
        <f t="shared" si="5"/>
        <v>0</v>
      </c>
      <c r="BG122" s="42">
        <f t="shared" si="6"/>
        <v>0</v>
      </c>
      <c r="BH122" s="42">
        <f t="shared" si="7"/>
        <v>0</v>
      </c>
      <c r="BI122" s="42">
        <f t="shared" si="8"/>
        <v>0</v>
      </c>
      <c r="BJ122" s="17" t="s">
        <v>8</v>
      </c>
      <c r="BK122" s="42">
        <f t="shared" si="9"/>
        <v>0</v>
      </c>
      <c r="BL122" s="17" t="s">
        <v>108</v>
      </c>
      <c r="BM122" s="41" t="s">
        <v>108</v>
      </c>
    </row>
    <row r="123" spans="2:65" s="1" customFormat="1" ht="24.2" customHeight="1" x14ac:dyDescent="0.2">
      <c r="B123" s="24"/>
      <c r="C123" s="176" t="s">
        <v>315</v>
      </c>
      <c r="D123" s="176" t="s">
        <v>431</v>
      </c>
      <c r="E123" s="177" t="s">
        <v>3123</v>
      </c>
      <c r="F123" s="178" t="s">
        <v>3124</v>
      </c>
      <c r="G123" s="179" t="s">
        <v>2656</v>
      </c>
      <c r="H123" s="180">
        <v>1</v>
      </c>
      <c r="I123" s="46"/>
      <c r="J123" s="181">
        <f t="shared" si="0"/>
        <v>0</v>
      </c>
      <c r="K123" s="178" t="s">
        <v>1</v>
      </c>
      <c r="L123" s="182"/>
      <c r="M123" s="183" t="s">
        <v>1</v>
      </c>
      <c r="N123" s="184" t="s">
        <v>42</v>
      </c>
      <c r="P123" s="158">
        <f t="shared" si="1"/>
        <v>0</v>
      </c>
      <c r="Q123" s="158">
        <v>0</v>
      </c>
      <c r="R123" s="158">
        <f t="shared" si="2"/>
        <v>0</v>
      </c>
      <c r="S123" s="158">
        <v>0</v>
      </c>
      <c r="T123" s="159">
        <f t="shared" si="3"/>
        <v>0</v>
      </c>
      <c r="AR123" s="41" t="s">
        <v>339</v>
      </c>
      <c r="AT123" s="41" t="s">
        <v>431</v>
      </c>
      <c r="AU123" s="41" t="s">
        <v>8</v>
      </c>
      <c r="AY123" s="17" t="s">
        <v>304</v>
      </c>
      <c r="BE123" s="42">
        <f t="shared" si="4"/>
        <v>0</v>
      </c>
      <c r="BF123" s="42">
        <f t="shared" si="5"/>
        <v>0</v>
      </c>
      <c r="BG123" s="42">
        <f t="shared" si="6"/>
        <v>0</v>
      </c>
      <c r="BH123" s="42">
        <f t="shared" si="7"/>
        <v>0</v>
      </c>
      <c r="BI123" s="42">
        <f t="shared" si="8"/>
        <v>0</v>
      </c>
      <c r="BJ123" s="17" t="s">
        <v>8</v>
      </c>
      <c r="BK123" s="42">
        <f t="shared" si="9"/>
        <v>0</v>
      </c>
      <c r="BL123" s="17" t="s">
        <v>108</v>
      </c>
      <c r="BM123" s="41" t="s">
        <v>329</v>
      </c>
    </row>
    <row r="124" spans="2:65" s="1" customFormat="1" ht="24.2" customHeight="1" x14ac:dyDescent="0.2">
      <c r="B124" s="24"/>
      <c r="C124" s="176" t="s">
        <v>108</v>
      </c>
      <c r="D124" s="176" t="s">
        <v>431</v>
      </c>
      <c r="E124" s="177" t="s">
        <v>3125</v>
      </c>
      <c r="F124" s="178" t="s">
        <v>3126</v>
      </c>
      <c r="G124" s="179" t="s">
        <v>2656</v>
      </c>
      <c r="H124" s="180">
        <v>1</v>
      </c>
      <c r="I124" s="46"/>
      <c r="J124" s="181">
        <f t="shared" si="0"/>
        <v>0</v>
      </c>
      <c r="K124" s="178" t="s">
        <v>1</v>
      </c>
      <c r="L124" s="182"/>
      <c r="M124" s="183" t="s">
        <v>1</v>
      </c>
      <c r="N124" s="184" t="s">
        <v>42</v>
      </c>
      <c r="P124" s="158">
        <f t="shared" si="1"/>
        <v>0</v>
      </c>
      <c r="Q124" s="158">
        <v>0</v>
      </c>
      <c r="R124" s="158">
        <f t="shared" si="2"/>
        <v>0</v>
      </c>
      <c r="S124" s="158">
        <v>0</v>
      </c>
      <c r="T124" s="159">
        <f t="shared" si="3"/>
        <v>0</v>
      </c>
      <c r="AR124" s="41" t="s">
        <v>339</v>
      </c>
      <c r="AT124" s="41" t="s">
        <v>431</v>
      </c>
      <c r="AU124" s="41" t="s">
        <v>8</v>
      </c>
      <c r="AY124" s="17" t="s">
        <v>304</v>
      </c>
      <c r="BE124" s="42">
        <f t="shared" si="4"/>
        <v>0</v>
      </c>
      <c r="BF124" s="42">
        <f t="shared" si="5"/>
        <v>0</v>
      </c>
      <c r="BG124" s="42">
        <f t="shared" si="6"/>
        <v>0</v>
      </c>
      <c r="BH124" s="42">
        <f t="shared" si="7"/>
        <v>0</v>
      </c>
      <c r="BI124" s="42">
        <f t="shared" si="8"/>
        <v>0</v>
      </c>
      <c r="BJ124" s="17" t="s">
        <v>8</v>
      </c>
      <c r="BK124" s="42">
        <f t="shared" si="9"/>
        <v>0</v>
      </c>
      <c r="BL124" s="17" t="s">
        <v>108</v>
      </c>
      <c r="BM124" s="41" t="s">
        <v>339</v>
      </c>
    </row>
    <row r="125" spans="2:65" s="1" customFormat="1" ht="16.5" customHeight="1" x14ac:dyDescent="0.2">
      <c r="B125" s="24"/>
      <c r="C125" s="176" t="s">
        <v>322</v>
      </c>
      <c r="D125" s="176" t="s">
        <v>431</v>
      </c>
      <c r="E125" s="177" t="s">
        <v>3127</v>
      </c>
      <c r="F125" s="178" t="s">
        <v>3128</v>
      </c>
      <c r="G125" s="179" t="s">
        <v>1</v>
      </c>
      <c r="H125" s="180">
        <v>2</v>
      </c>
      <c r="I125" s="46"/>
      <c r="J125" s="181">
        <f t="shared" si="0"/>
        <v>0</v>
      </c>
      <c r="K125" s="178" t="s">
        <v>1</v>
      </c>
      <c r="L125" s="182"/>
      <c r="M125" s="183" t="s">
        <v>1</v>
      </c>
      <c r="N125" s="184" t="s">
        <v>42</v>
      </c>
      <c r="P125" s="158">
        <f t="shared" si="1"/>
        <v>0</v>
      </c>
      <c r="Q125" s="158">
        <v>0</v>
      </c>
      <c r="R125" s="158">
        <f t="shared" si="2"/>
        <v>0</v>
      </c>
      <c r="S125" s="158">
        <v>0</v>
      </c>
      <c r="T125" s="159">
        <f t="shared" si="3"/>
        <v>0</v>
      </c>
      <c r="AR125" s="41" t="s">
        <v>339</v>
      </c>
      <c r="AT125" s="41" t="s">
        <v>431</v>
      </c>
      <c r="AU125" s="41" t="s">
        <v>8</v>
      </c>
      <c r="AY125" s="17" t="s">
        <v>304</v>
      </c>
      <c r="BE125" s="42">
        <f t="shared" si="4"/>
        <v>0</v>
      </c>
      <c r="BF125" s="42">
        <f t="shared" si="5"/>
        <v>0</v>
      </c>
      <c r="BG125" s="42">
        <f t="shared" si="6"/>
        <v>0</v>
      </c>
      <c r="BH125" s="42">
        <f t="shared" si="7"/>
        <v>0</v>
      </c>
      <c r="BI125" s="42">
        <f t="shared" si="8"/>
        <v>0</v>
      </c>
      <c r="BJ125" s="17" t="s">
        <v>8</v>
      </c>
      <c r="BK125" s="42">
        <f t="shared" si="9"/>
        <v>0</v>
      </c>
      <c r="BL125" s="17" t="s">
        <v>108</v>
      </c>
      <c r="BM125" s="41" t="s">
        <v>349</v>
      </c>
    </row>
    <row r="126" spans="2:65" s="1" customFormat="1" ht="37.9" customHeight="1" x14ac:dyDescent="0.2">
      <c r="B126" s="24"/>
      <c r="C126" s="176" t="s">
        <v>329</v>
      </c>
      <c r="D126" s="176" t="s">
        <v>431</v>
      </c>
      <c r="E126" s="177" t="s">
        <v>3129</v>
      </c>
      <c r="F126" s="178" t="s">
        <v>3130</v>
      </c>
      <c r="G126" s="179" t="s">
        <v>2656</v>
      </c>
      <c r="H126" s="180">
        <v>8</v>
      </c>
      <c r="I126" s="46"/>
      <c r="J126" s="181">
        <f t="shared" si="0"/>
        <v>0</v>
      </c>
      <c r="K126" s="178" t="s">
        <v>1</v>
      </c>
      <c r="L126" s="182"/>
      <c r="M126" s="183" t="s">
        <v>1</v>
      </c>
      <c r="N126" s="184" t="s">
        <v>42</v>
      </c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AR126" s="41" t="s">
        <v>339</v>
      </c>
      <c r="AT126" s="41" t="s">
        <v>431</v>
      </c>
      <c r="AU126" s="41" t="s">
        <v>8</v>
      </c>
      <c r="AY126" s="17" t="s">
        <v>304</v>
      </c>
      <c r="BE126" s="42">
        <f t="shared" si="4"/>
        <v>0</v>
      </c>
      <c r="BF126" s="42">
        <f t="shared" si="5"/>
        <v>0</v>
      </c>
      <c r="BG126" s="42">
        <f t="shared" si="6"/>
        <v>0</v>
      </c>
      <c r="BH126" s="42">
        <f t="shared" si="7"/>
        <v>0</v>
      </c>
      <c r="BI126" s="42">
        <f t="shared" si="8"/>
        <v>0</v>
      </c>
      <c r="BJ126" s="17" t="s">
        <v>8</v>
      </c>
      <c r="BK126" s="42">
        <f t="shared" si="9"/>
        <v>0</v>
      </c>
      <c r="BL126" s="17" t="s">
        <v>108</v>
      </c>
      <c r="BM126" s="41" t="s">
        <v>9</v>
      </c>
    </row>
    <row r="127" spans="2:65" s="1" customFormat="1" ht="24.2" customHeight="1" x14ac:dyDescent="0.2">
      <c r="B127" s="24"/>
      <c r="C127" s="176" t="s">
        <v>185</v>
      </c>
      <c r="D127" s="176" t="s">
        <v>431</v>
      </c>
      <c r="E127" s="177" t="s">
        <v>3131</v>
      </c>
      <c r="F127" s="178" t="s">
        <v>3132</v>
      </c>
      <c r="G127" s="179" t="s">
        <v>2656</v>
      </c>
      <c r="H127" s="180">
        <v>5</v>
      </c>
      <c r="I127" s="46"/>
      <c r="J127" s="181">
        <f t="shared" si="0"/>
        <v>0</v>
      </c>
      <c r="K127" s="178" t="s">
        <v>1</v>
      </c>
      <c r="L127" s="182"/>
      <c r="M127" s="183" t="s">
        <v>1</v>
      </c>
      <c r="N127" s="184" t="s">
        <v>42</v>
      </c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AR127" s="41" t="s">
        <v>339</v>
      </c>
      <c r="AT127" s="41" t="s">
        <v>431</v>
      </c>
      <c r="AU127" s="41" t="s">
        <v>8</v>
      </c>
      <c r="AY127" s="17" t="s">
        <v>304</v>
      </c>
      <c r="BE127" s="42">
        <f t="shared" si="4"/>
        <v>0</v>
      </c>
      <c r="BF127" s="42">
        <f t="shared" si="5"/>
        <v>0</v>
      </c>
      <c r="BG127" s="42">
        <f t="shared" si="6"/>
        <v>0</v>
      </c>
      <c r="BH127" s="42">
        <f t="shared" si="7"/>
        <v>0</v>
      </c>
      <c r="BI127" s="42">
        <f t="shared" si="8"/>
        <v>0</v>
      </c>
      <c r="BJ127" s="17" t="s">
        <v>8</v>
      </c>
      <c r="BK127" s="42">
        <f t="shared" si="9"/>
        <v>0</v>
      </c>
      <c r="BL127" s="17" t="s">
        <v>108</v>
      </c>
      <c r="BM127" s="41" t="s">
        <v>92</v>
      </c>
    </row>
    <row r="128" spans="2:65" s="1" customFormat="1" ht="55.5" customHeight="1" x14ac:dyDescent="0.2">
      <c r="B128" s="24"/>
      <c r="C128" s="176" t="s">
        <v>339</v>
      </c>
      <c r="D128" s="176" t="s">
        <v>431</v>
      </c>
      <c r="E128" s="177" t="s">
        <v>3133</v>
      </c>
      <c r="F128" s="178" t="s">
        <v>3134</v>
      </c>
      <c r="G128" s="179" t="s">
        <v>2656</v>
      </c>
      <c r="H128" s="180">
        <v>2</v>
      </c>
      <c r="I128" s="46"/>
      <c r="J128" s="181">
        <f t="shared" si="0"/>
        <v>0</v>
      </c>
      <c r="K128" s="178" t="s">
        <v>1</v>
      </c>
      <c r="L128" s="182"/>
      <c r="M128" s="183" t="s">
        <v>1</v>
      </c>
      <c r="N128" s="184" t="s">
        <v>42</v>
      </c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AR128" s="41" t="s">
        <v>339</v>
      </c>
      <c r="AT128" s="41" t="s">
        <v>431</v>
      </c>
      <c r="AU128" s="41" t="s">
        <v>8</v>
      </c>
      <c r="AY128" s="17" t="s">
        <v>304</v>
      </c>
      <c r="BE128" s="42">
        <f t="shared" si="4"/>
        <v>0</v>
      </c>
      <c r="BF128" s="42">
        <f t="shared" si="5"/>
        <v>0</v>
      </c>
      <c r="BG128" s="42">
        <f t="shared" si="6"/>
        <v>0</v>
      </c>
      <c r="BH128" s="42">
        <f t="shared" si="7"/>
        <v>0</v>
      </c>
      <c r="BI128" s="42">
        <f t="shared" si="8"/>
        <v>0</v>
      </c>
      <c r="BJ128" s="17" t="s">
        <v>8</v>
      </c>
      <c r="BK128" s="42">
        <f t="shared" si="9"/>
        <v>0</v>
      </c>
      <c r="BL128" s="17" t="s">
        <v>108</v>
      </c>
      <c r="BM128" s="41" t="s">
        <v>394</v>
      </c>
    </row>
    <row r="129" spans="2:65" s="1" customFormat="1" ht="37.9" customHeight="1" x14ac:dyDescent="0.2">
      <c r="B129" s="24"/>
      <c r="C129" s="176" t="s">
        <v>100</v>
      </c>
      <c r="D129" s="176" t="s">
        <v>431</v>
      </c>
      <c r="E129" s="177" t="s">
        <v>3135</v>
      </c>
      <c r="F129" s="178" t="s">
        <v>3136</v>
      </c>
      <c r="G129" s="179" t="s">
        <v>2656</v>
      </c>
      <c r="H129" s="180">
        <v>2</v>
      </c>
      <c r="I129" s="46"/>
      <c r="J129" s="181">
        <f t="shared" si="0"/>
        <v>0</v>
      </c>
      <c r="K129" s="178" t="s">
        <v>1</v>
      </c>
      <c r="L129" s="182"/>
      <c r="M129" s="183" t="s">
        <v>1</v>
      </c>
      <c r="N129" s="184" t="s">
        <v>42</v>
      </c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AR129" s="41" t="s">
        <v>339</v>
      </c>
      <c r="AT129" s="41" t="s">
        <v>431</v>
      </c>
      <c r="AU129" s="41" t="s">
        <v>8</v>
      </c>
      <c r="AY129" s="17" t="s">
        <v>304</v>
      </c>
      <c r="BE129" s="42">
        <f t="shared" si="4"/>
        <v>0</v>
      </c>
      <c r="BF129" s="42">
        <f t="shared" si="5"/>
        <v>0</v>
      </c>
      <c r="BG129" s="42">
        <f t="shared" si="6"/>
        <v>0</v>
      </c>
      <c r="BH129" s="42">
        <f t="shared" si="7"/>
        <v>0</v>
      </c>
      <c r="BI129" s="42">
        <f t="shared" si="8"/>
        <v>0</v>
      </c>
      <c r="BJ129" s="17" t="s">
        <v>8</v>
      </c>
      <c r="BK129" s="42">
        <f t="shared" si="9"/>
        <v>0</v>
      </c>
      <c r="BL129" s="17" t="s">
        <v>108</v>
      </c>
      <c r="BM129" s="41" t="s">
        <v>402</v>
      </c>
    </row>
    <row r="130" spans="2:65" s="1" customFormat="1" ht="33" customHeight="1" x14ac:dyDescent="0.2">
      <c r="B130" s="24"/>
      <c r="C130" s="176" t="s">
        <v>349</v>
      </c>
      <c r="D130" s="176" t="s">
        <v>431</v>
      </c>
      <c r="E130" s="177" t="s">
        <v>3137</v>
      </c>
      <c r="F130" s="178" t="s">
        <v>3138</v>
      </c>
      <c r="G130" s="179" t="s">
        <v>346</v>
      </c>
      <c r="H130" s="180">
        <v>14</v>
      </c>
      <c r="I130" s="46"/>
      <c r="J130" s="181">
        <f t="shared" si="0"/>
        <v>0</v>
      </c>
      <c r="K130" s="178" t="s">
        <v>1</v>
      </c>
      <c r="L130" s="182"/>
      <c r="M130" s="183" t="s">
        <v>1</v>
      </c>
      <c r="N130" s="184" t="s">
        <v>42</v>
      </c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AR130" s="41" t="s">
        <v>339</v>
      </c>
      <c r="AT130" s="41" t="s">
        <v>431</v>
      </c>
      <c r="AU130" s="41" t="s">
        <v>8</v>
      </c>
      <c r="AY130" s="17" t="s">
        <v>304</v>
      </c>
      <c r="BE130" s="42">
        <f t="shared" si="4"/>
        <v>0</v>
      </c>
      <c r="BF130" s="42">
        <f t="shared" si="5"/>
        <v>0</v>
      </c>
      <c r="BG130" s="42">
        <f t="shared" si="6"/>
        <v>0</v>
      </c>
      <c r="BH130" s="42">
        <f t="shared" si="7"/>
        <v>0</v>
      </c>
      <c r="BI130" s="42">
        <f t="shared" si="8"/>
        <v>0</v>
      </c>
      <c r="BJ130" s="17" t="s">
        <v>8</v>
      </c>
      <c r="BK130" s="42">
        <f t="shared" si="9"/>
        <v>0</v>
      </c>
      <c r="BL130" s="17" t="s">
        <v>108</v>
      </c>
      <c r="BM130" s="41" t="s">
        <v>236</v>
      </c>
    </row>
    <row r="131" spans="2:65" s="1" customFormat="1" ht="33" customHeight="1" x14ac:dyDescent="0.2">
      <c r="B131" s="24"/>
      <c r="C131" s="176" t="s">
        <v>82</v>
      </c>
      <c r="D131" s="176" t="s">
        <v>431</v>
      </c>
      <c r="E131" s="177" t="s">
        <v>3139</v>
      </c>
      <c r="F131" s="178" t="s">
        <v>3140</v>
      </c>
      <c r="G131" s="179" t="s">
        <v>346</v>
      </c>
      <c r="H131" s="180">
        <v>3</v>
      </c>
      <c r="I131" s="46"/>
      <c r="J131" s="181">
        <f t="shared" si="0"/>
        <v>0</v>
      </c>
      <c r="K131" s="178" t="s">
        <v>1</v>
      </c>
      <c r="L131" s="182"/>
      <c r="M131" s="183" t="s">
        <v>1</v>
      </c>
      <c r="N131" s="184" t="s">
        <v>42</v>
      </c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AR131" s="41" t="s">
        <v>339</v>
      </c>
      <c r="AT131" s="41" t="s">
        <v>431</v>
      </c>
      <c r="AU131" s="41" t="s">
        <v>8</v>
      </c>
      <c r="AY131" s="17" t="s">
        <v>304</v>
      </c>
      <c r="BE131" s="42">
        <f t="shared" si="4"/>
        <v>0</v>
      </c>
      <c r="BF131" s="42">
        <f t="shared" si="5"/>
        <v>0</v>
      </c>
      <c r="BG131" s="42">
        <f t="shared" si="6"/>
        <v>0</v>
      </c>
      <c r="BH131" s="42">
        <f t="shared" si="7"/>
        <v>0</v>
      </c>
      <c r="BI131" s="42">
        <f t="shared" si="8"/>
        <v>0</v>
      </c>
      <c r="BJ131" s="17" t="s">
        <v>8</v>
      </c>
      <c r="BK131" s="42">
        <f t="shared" si="9"/>
        <v>0</v>
      </c>
      <c r="BL131" s="17" t="s">
        <v>108</v>
      </c>
      <c r="BM131" s="41" t="s">
        <v>425</v>
      </c>
    </row>
    <row r="132" spans="2:65" s="1" customFormat="1" ht="33" customHeight="1" x14ac:dyDescent="0.2">
      <c r="B132" s="24"/>
      <c r="C132" s="176" t="s">
        <v>9</v>
      </c>
      <c r="D132" s="176" t="s">
        <v>431</v>
      </c>
      <c r="E132" s="177" t="s">
        <v>3141</v>
      </c>
      <c r="F132" s="178" t="s">
        <v>3142</v>
      </c>
      <c r="G132" s="179" t="s">
        <v>346</v>
      </c>
      <c r="H132" s="180">
        <v>6</v>
      </c>
      <c r="I132" s="46"/>
      <c r="J132" s="181">
        <f t="shared" si="0"/>
        <v>0</v>
      </c>
      <c r="K132" s="178" t="s">
        <v>1</v>
      </c>
      <c r="L132" s="182"/>
      <c r="M132" s="183" t="s">
        <v>1</v>
      </c>
      <c r="N132" s="184" t="s">
        <v>42</v>
      </c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AR132" s="41" t="s">
        <v>339</v>
      </c>
      <c r="AT132" s="41" t="s">
        <v>431</v>
      </c>
      <c r="AU132" s="41" t="s">
        <v>8</v>
      </c>
      <c r="AY132" s="17" t="s">
        <v>304</v>
      </c>
      <c r="BE132" s="42">
        <f t="shared" si="4"/>
        <v>0</v>
      </c>
      <c r="BF132" s="42">
        <f t="shared" si="5"/>
        <v>0</v>
      </c>
      <c r="BG132" s="42">
        <f t="shared" si="6"/>
        <v>0</v>
      </c>
      <c r="BH132" s="42">
        <f t="shared" si="7"/>
        <v>0</v>
      </c>
      <c r="BI132" s="42">
        <f t="shared" si="8"/>
        <v>0</v>
      </c>
      <c r="BJ132" s="17" t="s">
        <v>8</v>
      </c>
      <c r="BK132" s="42">
        <f t="shared" si="9"/>
        <v>0</v>
      </c>
      <c r="BL132" s="17" t="s">
        <v>108</v>
      </c>
      <c r="BM132" s="41" t="s">
        <v>436</v>
      </c>
    </row>
    <row r="133" spans="2:65" s="1" customFormat="1" ht="33" customHeight="1" x14ac:dyDescent="0.2">
      <c r="B133" s="24"/>
      <c r="C133" s="176" t="s">
        <v>89</v>
      </c>
      <c r="D133" s="176" t="s">
        <v>431</v>
      </c>
      <c r="E133" s="177" t="s">
        <v>3143</v>
      </c>
      <c r="F133" s="178" t="s">
        <v>3144</v>
      </c>
      <c r="G133" s="179" t="s">
        <v>346</v>
      </c>
      <c r="H133" s="180">
        <v>15</v>
      </c>
      <c r="I133" s="46"/>
      <c r="J133" s="181">
        <f t="shared" si="0"/>
        <v>0</v>
      </c>
      <c r="K133" s="178" t="s">
        <v>1</v>
      </c>
      <c r="L133" s="182"/>
      <c r="M133" s="183" t="s">
        <v>1</v>
      </c>
      <c r="N133" s="184" t="s">
        <v>42</v>
      </c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AR133" s="41" t="s">
        <v>339</v>
      </c>
      <c r="AT133" s="41" t="s">
        <v>431</v>
      </c>
      <c r="AU133" s="41" t="s">
        <v>8</v>
      </c>
      <c r="AY133" s="17" t="s">
        <v>304</v>
      </c>
      <c r="BE133" s="42">
        <f t="shared" si="4"/>
        <v>0</v>
      </c>
      <c r="BF133" s="42">
        <f t="shared" si="5"/>
        <v>0</v>
      </c>
      <c r="BG133" s="42">
        <f t="shared" si="6"/>
        <v>0</v>
      </c>
      <c r="BH133" s="42">
        <f t="shared" si="7"/>
        <v>0</v>
      </c>
      <c r="BI133" s="42">
        <f t="shared" si="8"/>
        <v>0</v>
      </c>
      <c r="BJ133" s="17" t="s">
        <v>8</v>
      </c>
      <c r="BK133" s="42">
        <f t="shared" si="9"/>
        <v>0</v>
      </c>
      <c r="BL133" s="17" t="s">
        <v>108</v>
      </c>
      <c r="BM133" s="41" t="s">
        <v>446</v>
      </c>
    </row>
    <row r="134" spans="2:65" s="1" customFormat="1" ht="33" customHeight="1" x14ac:dyDescent="0.2">
      <c r="B134" s="24"/>
      <c r="C134" s="176" t="s">
        <v>92</v>
      </c>
      <c r="D134" s="176" t="s">
        <v>431</v>
      </c>
      <c r="E134" s="177" t="s">
        <v>3145</v>
      </c>
      <c r="F134" s="178" t="s">
        <v>3146</v>
      </c>
      <c r="G134" s="179" t="s">
        <v>346</v>
      </c>
      <c r="H134" s="180">
        <v>10</v>
      </c>
      <c r="I134" s="46"/>
      <c r="J134" s="181">
        <f t="shared" si="0"/>
        <v>0</v>
      </c>
      <c r="K134" s="178" t="s">
        <v>1</v>
      </c>
      <c r="L134" s="182"/>
      <c r="M134" s="183" t="s">
        <v>1</v>
      </c>
      <c r="N134" s="184" t="s">
        <v>42</v>
      </c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AR134" s="41" t="s">
        <v>339</v>
      </c>
      <c r="AT134" s="41" t="s">
        <v>431</v>
      </c>
      <c r="AU134" s="41" t="s">
        <v>8</v>
      </c>
      <c r="AY134" s="17" t="s">
        <v>304</v>
      </c>
      <c r="BE134" s="42">
        <f t="shared" si="4"/>
        <v>0</v>
      </c>
      <c r="BF134" s="42">
        <f t="shared" si="5"/>
        <v>0</v>
      </c>
      <c r="BG134" s="42">
        <f t="shared" si="6"/>
        <v>0</v>
      </c>
      <c r="BH134" s="42">
        <f t="shared" si="7"/>
        <v>0</v>
      </c>
      <c r="BI134" s="42">
        <f t="shared" si="8"/>
        <v>0</v>
      </c>
      <c r="BJ134" s="17" t="s">
        <v>8</v>
      </c>
      <c r="BK134" s="42">
        <f t="shared" si="9"/>
        <v>0</v>
      </c>
      <c r="BL134" s="17" t="s">
        <v>108</v>
      </c>
      <c r="BM134" s="41" t="s">
        <v>455</v>
      </c>
    </row>
    <row r="135" spans="2:65" s="1" customFormat="1" ht="49.15" customHeight="1" x14ac:dyDescent="0.2">
      <c r="B135" s="24"/>
      <c r="C135" s="176" t="s">
        <v>95</v>
      </c>
      <c r="D135" s="176" t="s">
        <v>431</v>
      </c>
      <c r="E135" s="177" t="s">
        <v>3147</v>
      </c>
      <c r="F135" s="178" t="s">
        <v>3148</v>
      </c>
      <c r="G135" s="179" t="s">
        <v>2656</v>
      </c>
      <c r="H135" s="180">
        <v>6</v>
      </c>
      <c r="I135" s="46"/>
      <c r="J135" s="181">
        <f t="shared" si="0"/>
        <v>0</v>
      </c>
      <c r="K135" s="178" t="s">
        <v>1</v>
      </c>
      <c r="L135" s="182"/>
      <c r="M135" s="183" t="s">
        <v>1</v>
      </c>
      <c r="N135" s="184" t="s">
        <v>42</v>
      </c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AR135" s="41" t="s">
        <v>339</v>
      </c>
      <c r="AT135" s="41" t="s">
        <v>431</v>
      </c>
      <c r="AU135" s="41" t="s">
        <v>8</v>
      </c>
      <c r="AY135" s="17" t="s">
        <v>304</v>
      </c>
      <c r="BE135" s="42">
        <f t="shared" si="4"/>
        <v>0</v>
      </c>
      <c r="BF135" s="42">
        <f t="shared" si="5"/>
        <v>0</v>
      </c>
      <c r="BG135" s="42">
        <f t="shared" si="6"/>
        <v>0</v>
      </c>
      <c r="BH135" s="42">
        <f t="shared" si="7"/>
        <v>0</v>
      </c>
      <c r="BI135" s="42">
        <f t="shared" si="8"/>
        <v>0</v>
      </c>
      <c r="BJ135" s="17" t="s">
        <v>8</v>
      </c>
      <c r="BK135" s="42">
        <f t="shared" si="9"/>
        <v>0</v>
      </c>
      <c r="BL135" s="17" t="s">
        <v>108</v>
      </c>
      <c r="BM135" s="41" t="s">
        <v>463</v>
      </c>
    </row>
    <row r="136" spans="2:65" s="1" customFormat="1" ht="37.9" customHeight="1" x14ac:dyDescent="0.2">
      <c r="B136" s="24"/>
      <c r="C136" s="176" t="s">
        <v>394</v>
      </c>
      <c r="D136" s="176" t="s">
        <v>431</v>
      </c>
      <c r="E136" s="177" t="s">
        <v>3149</v>
      </c>
      <c r="F136" s="178" t="s">
        <v>3150</v>
      </c>
      <c r="G136" s="179" t="s">
        <v>325</v>
      </c>
      <c r="H136" s="180">
        <v>3</v>
      </c>
      <c r="I136" s="46"/>
      <c r="J136" s="181">
        <f t="shared" si="0"/>
        <v>0</v>
      </c>
      <c r="K136" s="178" t="s">
        <v>1</v>
      </c>
      <c r="L136" s="182"/>
      <c r="M136" s="183" t="s">
        <v>1</v>
      </c>
      <c r="N136" s="184" t="s">
        <v>42</v>
      </c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AR136" s="41" t="s">
        <v>339</v>
      </c>
      <c r="AT136" s="41" t="s">
        <v>431</v>
      </c>
      <c r="AU136" s="41" t="s">
        <v>8</v>
      </c>
      <c r="AY136" s="17" t="s">
        <v>304</v>
      </c>
      <c r="BE136" s="42">
        <f t="shared" si="4"/>
        <v>0</v>
      </c>
      <c r="BF136" s="42">
        <f t="shared" si="5"/>
        <v>0</v>
      </c>
      <c r="BG136" s="42">
        <f t="shared" si="6"/>
        <v>0</v>
      </c>
      <c r="BH136" s="42">
        <f t="shared" si="7"/>
        <v>0</v>
      </c>
      <c r="BI136" s="42">
        <f t="shared" si="8"/>
        <v>0</v>
      </c>
      <c r="BJ136" s="17" t="s">
        <v>8</v>
      </c>
      <c r="BK136" s="42">
        <f t="shared" si="9"/>
        <v>0</v>
      </c>
      <c r="BL136" s="17" t="s">
        <v>108</v>
      </c>
      <c r="BM136" s="41" t="s">
        <v>536</v>
      </c>
    </row>
    <row r="137" spans="2:65" s="1" customFormat="1" ht="24.2" customHeight="1" x14ac:dyDescent="0.2">
      <c r="B137" s="24"/>
      <c r="C137" s="176" t="s">
        <v>398</v>
      </c>
      <c r="D137" s="176" t="s">
        <v>431</v>
      </c>
      <c r="E137" s="177" t="s">
        <v>3151</v>
      </c>
      <c r="F137" s="178" t="s">
        <v>3152</v>
      </c>
      <c r="G137" s="179" t="s">
        <v>325</v>
      </c>
      <c r="H137" s="180">
        <v>15</v>
      </c>
      <c r="I137" s="46"/>
      <c r="J137" s="181">
        <f t="shared" si="0"/>
        <v>0</v>
      </c>
      <c r="K137" s="178" t="s">
        <v>1</v>
      </c>
      <c r="L137" s="182"/>
      <c r="M137" s="183" t="s">
        <v>1</v>
      </c>
      <c r="N137" s="184" t="s">
        <v>42</v>
      </c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AR137" s="41" t="s">
        <v>339</v>
      </c>
      <c r="AT137" s="41" t="s">
        <v>431</v>
      </c>
      <c r="AU137" s="41" t="s">
        <v>8</v>
      </c>
      <c r="AY137" s="17" t="s">
        <v>304</v>
      </c>
      <c r="BE137" s="42">
        <f t="shared" si="4"/>
        <v>0</v>
      </c>
      <c r="BF137" s="42">
        <f t="shared" si="5"/>
        <v>0</v>
      </c>
      <c r="BG137" s="42">
        <f t="shared" si="6"/>
        <v>0</v>
      </c>
      <c r="BH137" s="42">
        <f t="shared" si="7"/>
        <v>0</v>
      </c>
      <c r="BI137" s="42">
        <f t="shared" si="8"/>
        <v>0</v>
      </c>
      <c r="BJ137" s="17" t="s">
        <v>8</v>
      </c>
      <c r="BK137" s="42">
        <f t="shared" si="9"/>
        <v>0</v>
      </c>
      <c r="BL137" s="17" t="s">
        <v>108</v>
      </c>
      <c r="BM137" s="41" t="s">
        <v>547</v>
      </c>
    </row>
    <row r="138" spans="2:65" s="1" customFormat="1" ht="21.75" customHeight="1" x14ac:dyDescent="0.2">
      <c r="B138" s="24"/>
      <c r="C138" s="176" t="s">
        <v>402</v>
      </c>
      <c r="D138" s="176" t="s">
        <v>431</v>
      </c>
      <c r="E138" s="177" t="s">
        <v>3153</v>
      </c>
      <c r="F138" s="178" t="s">
        <v>3154</v>
      </c>
      <c r="G138" s="179" t="s">
        <v>3155</v>
      </c>
      <c r="H138" s="180">
        <v>1</v>
      </c>
      <c r="I138" s="46"/>
      <c r="J138" s="181">
        <f t="shared" si="0"/>
        <v>0</v>
      </c>
      <c r="K138" s="178" t="s">
        <v>1</v>
      </c>
      <c r="L138" s="182"/>
      <c r="M138" s="183" t="s">
        <v>1</v>
      </c>
      <c r="N138" s="184" t="s">
        <v>42</v>
      </c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AR138" s="41" t="s">
        <v>339</v>
      </c>
      <c r="AT138" s="41" t="s">
        <v>431</v>
      </c>
      <c r="AU138" s="41" t="s">
        <v>8</v>
      </c>
      <c r="AY138" s="17" t="s">
        <v>304</v>
      </c>
      <c r="BE138" s="42">
        <f t="shared" si="4"/>
        <v>0</v>
      </c>
      <c r="BF138" s="42">
        <f t="shared" si="5"/>
        <v>0</v>
      </c>
      <c r="BG138" s="42">
        <f t="shared" si="6"/>
        <v>0</v>
      </c>
      <c r="BH138" s="42">
        <f t="shared" si="7"/>
        <v>0</v>
      </c>
      <c r="BI138" s="42">
        <f t="shared" si="8"/>
        <v>0</v>
      </c>
      <c r="BJ138" s="17" t="s">
        <v>8</v>
      </c>
      <c r="BK138" s="42">
        <f t="shared" si="9"/>
        <v>0</v>
      </c>
      <c r="BL138" s="17" t="s">
        <v>108</v>
      </c>
      <c r="BM138" s="41" t="s">
        <v>571</v>
      </c>
    </row>
    <row r="139" spans="2:65" s="1" customFormat="1" ht="66.75" customHeight="1" x14ac:dyDescent="0.2">
      <c r="B139" s="24"/>
      <c r="C139" s="176" t="s">
        <v>406</v>
      </c>
      <c r="D139" s="176" t="s">
        <v>431</v>
      </c>
      <c r="E139" s="177" t="s">
        <v>3156</v>
      </c>
      <c r="F139" s="178" t="s">
        <v>4017</v>
      </c>
      <c r="G139" s="179" t="s">
        <v>1444</v>
      </c>
      <c r="H139" s="180">
        <v>100</v>
      </c>
      <c r="I139" s="46"/>
      <c r="J139" s="181">
        <f t="shared" si="0"/>
        <v>0</v>
      </c>
      <c r="K139" s="178" t="s">
        <v>1</v>
      </c>
      <c r="L139" s="182"/>
      <c r="M139" s="183" t="s">
        <v>1</v>
      </c>
      <c r="N139" s="184" t="s">
        <v>42</v>
      </c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AR139" s="41" t="s">
        <v>339</v>
      </c>
      <c r="AT139" s="41" t="s">
        <v>431</v>
      </c>
      <c r="AU139" s="41" t="s">
        <v>8</v>
      </c>
      <c r="AY139" s="17" t="s">
        <v>304</v>
      </c>
      <c r="BE139" s="42">
        <f t="shared" si="4"/>
        <v>0</v>
      </c>
      <c r="BF139" s="42">
        <f t="shared" si="5"/>
        <v>0</v>
      </c>
      <c r="BG139" s="42">
        <f t="shared" si="6"/>
        <v>0</v>
      </c>
      <c r="BH139" s="42">
        <f t="shared" si="7"/>
        <v>0</v>
      </c>
      <c r="BI139" s="42">
        <f t="shared" si="8"/>
        <v>0</v>
      </c>
      <c r="BJ139" s="17" t="s">
        <v>8</v>
      </c>
      <c r="BK139" s="42">
        <f t="shared" si="9"/>
        <v>0</v>
      </c>
      <c r="BL139" s="17" t="s">
        <v>108</v>
      </c>
      <c r="BM139" s="41" t="s">
        <v>581</v>
      </c>
    </row>
    <row r="140" spans="2:65" s="1" customFormat="1" ht="66.75" customHeight="1" x14ac:dyDescent="0.2">
      <c r="B140" s="24"/>
      <c r="C140" s="150" t="s">
        <v>236</v>
      </c>
      <c r="D140" s="150" t="s">
        <v>306</v>
      </c>
      <c r="E140" s="151" t="s">
        <v>3157</v>
      </c>
      <c r="F140" s="152" t="s">
        <v>3120</v>
      </c>
      <c r="G140" s="153" t="s">
        <v>2656</v>
      </c>
      <c r="H140" s="154">
        <v>1</v>
      </c>
      <c r="I140" s="40"/>
      <c r="J140" s="155">
        <f t="shared" si="0"/>
        <v>0</v>
      </c>
      <c r="K140" s="152" t="s">
        <v>1</v>
      </c>
      <c r="L140" s="24"/>
      <c r="M140" s="156" t="s">
        <v>1</v>
      </c>
      <c r="N140" s="157" t="s">
        <v>42</v>
      </c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AR140" s="41" t="s">
        <v>108</v>
      </c>
      <c r="AT140" s="41" t="s">
        <v>306</v>
      </c>
      <c r="AU140" s="41" t="s">
        <v>8</v>
      </c>
      <c r="AY140" s="17" t="s">
        <v>304</v>
      </c>
      <c r="BE140" s="42">
        <f t="shared" si="4"/>
        <v>0</v>
      </c>
      <c r="BF140" s="42">
        <f t="shared" si="5"/>
        <v>0</v>
      </c>
      <c r="BG140" s="42">
        <f t="shared" si="6"/>
        <v>0</v>
      </c>
      <c r="BH140" s="42">
        <f t="shared" si="7"/>
        <v>0</v>
      </c>
      <c r="BI140" s="42">
        <f t="shared" si="8"/>
        <v>0</v>
      </c>
      <c r="BJ140" s="17" t="s">
        <v>8</v>
      </c>
      <c r="BK140" s="42">
        <f t="shared" si="9"/>
        <v>0</v>
      </c>
      <c r="BL140" s="17" t="s">
        <v>108</v>
      </c>
      <c r="BM140" s="41" t="s">
        <v>3158</v>
      </c>
    </row>
    <row r="141" spans="2:65" s="1" customFormat="1" ht="24.2" customHeight="1" x14ac:dyDescent="0.2">
      <c r="B141" s="24"/>
      <c r="C141" s="150" t="s">
        <v>7</v>
      </c>
      <c r="D141" s="150" t="s">
        <v>306</v>
      </c>
      <c r="E141" s="151" t="s">
        <v>3159</v>
      </c>
      <c r="F141" s="152" t="s">
        <v>3122</v>
      </c>
      <c r="G141" s="153" t="s">
        <v>2656</v>
      </c>
      <c r="H141" s="154">
        <v>1</v>
      </c>
      <c r="I141" s="40"/>
      <c r="J141" s="155">
        <f t="shared" si="0"/>
        <v>0</v>
      </c>
      <c r="K141" s="152" t="s">
        <v>1</v>
      </c>
      <c r="L141" s="24"/>
      <c r="M141" s="156" t="s">
        <v>1</v>
      </c>
      <c r="N141" s="157" t="s">
        <v>42</v>
      </c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AR141" s="41" t="s">
        <v>108</v>
      </c>
      <c r="AT141" s="41" t="s">
        <v>306</v>
      </c>
      <c r="AU141" s="41" t="s">
        <v>8</v>
      </c>
      <c r="AY141" s="17" t="s">
        <v>304</v>
      </c>
      <c r="BE141" s="42">
        <f t="shared" si="4"/>
        <v>0</v>
      </c>
      <c r="BF141" s="42">
        <f t="shared" si="5"/>
        <v>0</v>
      </c>
      <c r="BG141" s="42">
        <f t="shared" si="6"/>
        <v>0</v>
      </c>
      <c r="BH141" s="42">
        <f t="shared" si="7"/>
        <v>0</v>
      </c>
      <c r="BI141" s="42">
        <f t="shared" si="8"/>
        <v>0</v>
      </c>
      <c r="BJ141" s="17" t="s">
        <v>8</v>
      </c>
      <c r="BK141" s="42">
        <f t="shared" si="9"/>
        <v>0</v>
      </c>
      <c r="BL141" s="17" t="s">
        <v>108</v>
      </c>
      <c r="BM141" s="41" t="s">
        <v>3160</v>
      </c>
    </row>
    <row r="142" spans="2:65" s="1" customFormat="1" ht="24.2" customHeight="1" x14ac:dyDescent="0.2">
      <c r="B142" s="24"/>
      <c r="C142" s="150" t="s">
        <v>425</v>
      </c>
      <c r="D142" s="150" t="s">
        <v>306</v>
      </c>
      <c r="E142" s="151" t="s">
        <v>3161</v>
      </c>
      <c r="F142" s="152" t="s">
        <v>3124</v>
      </c>
      <c r="G142" s="153" t="s">
        <v>2656</v>
      </c>
      <c r="H142" s="154">
        <v>1</v>
      </c>
      <c r="I142" s="40"/>
      <c r="J142" s="155">
        <f t="shared" si="0"/>
        <v>0</v>
      </c>
      <c r="K142" s="152" t="s">
        <v>1</v>
      </c>
      <c r="L142" s="24"/>
      <c r="M142" s="156" t="s">
        <v>1</v>
      </c>
      <c r="N142" s="157" t="s">
        <v>42</v>
      </c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AR142" s="41" t="s">
        <v>108</v>
      </c>
      <c r="AT142" s="41" t="s">
        <v>306</v>
      </c>
      <c r="AU142" s="41" t="s">
        <v>8</v>
      </c>
      <c r="AY142" s="17" t="s">
        <v>304</v>
      </c>
      <c r="BE142" s="42">
        <f t="shared" si="4"/>
        <v>0</v>
      </c>
      <c r="BF142" s="42">
        <f t="shared" si="5"/>
        <v>0</v>
      </c>
      <c r="BG142" s="42">
        <f t="shared" si="6"/>
        <v>0</v>
      </c>
      <c r="BH142" s="42">
        <f t="shared" si="7"/>
        <v>0</v>
      </c>
      <c r="BI142" s="42">
        <f t="shared" si="8"/>
        <v>0</v>
      </c>
      <c r="BJ142" s="17" t="s">
        <v>8</v>
      </c>
      <c r="BK142" s="42">
        <f t="shared" si="9"/>
        <v>0</v>
      </c>
      <c r="BL142" s="17" t="s">
        <v>108</v>
      </c>
      <c r="BM142" s="41" t="s">
        <v>3162</v>
      </c>
    </row>
    <row r="143" spans="2:65" s="1" customFormat="1" ht="24.2" customHeight="1" x14ac:dyDescent="0.2">
      <c r="B143" s="24"/>
      <c r="C143" s="150" t="s">
        <v>430</v>
      </c>
      <c r="D143" s="150" t="s">
        <v>306</v>
      </c>
      <c r="E143" s="151" t="s">
        <v>3163</v>
      </c>
      <c r="F143" s="152" t="s">
        <v>3126</v>
      </c>
      <c r="G143" s="153" t="s">
        <v>2656</v>
      </c>
      <c r="H143" s="154">
        <v>1</v>
      </c>
      <c r="I143" s="40"/>
      <c r="J143" s="155">
        <f t="shared" si="0"/>
        <v>0</v>
      </c>
      <c r="K143" s="152" t="s">
        <v>1</v>
      </c>
      <c r="L143" s="24"/>
      <c r="M143" s="156" t="s">
        <v>1</v>
      </c>
      <c r="N143" s="157" t="s">
        <v>42</v>
      </c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AR143" s="41" t="s">
        <v>108</v>
      </c>
      <c r="AT143" s="41" t="s">
        <v>306</v>
      </c>
      <c r="AU143" s="41" t="s">
        <v>8</v>
      </c>
      <c r="AY143" s="17" t="s">
        <v>304</v>
      </c>
      <c r="BE143" s="42">
        <f t="shared" si="4"/>
        <v>0</v>
      </c>
      <c r="BF143" s="42">
        <f t="shared" si="5"/>
        <v>0</v>
      </c>
      <c r="BG143" s="42">
        <f t="shared" si="6"/>
        <v>0</v>
      </c>
      <c r="BH143" s="42">
        <f t="shared" si="7"/>
        <v>0</v>
      </c>
      <c r="BI143" s="42">
        <f t="shared" si="8"/>
        <v>0</v>
      </c>
      <c r="BJ143" s="17" t="s">
        <v>8</v>
      </c>
      <c r="BK143" s="42">
        <f t="shared" si="9"/>
        <v>0</v>
      </c>
      <c r="BL143" s="17" t="s">
        <v>108</v>
      </c>
      <c r="BM143" s="41" t="s">
        <v>3164</v>
      </c>
    </row>
    <row r="144" spans="2:65" s="1" customFormat="1" ht="37.9" customHeight="1" x14ac:dyDescent="0.2">
      <c r="B144" s="24"/>
      <c r="C144" s="150" t="s">
        <v>436</v>
      </c>
      <c r="D144" s="150" t="s">
        <v>306</v>
      </c>
      <c r="E144" s="151" t="s">
        <v>3165</v>
      </c>
      <c r="F144" s="152" t="s">
        <v>3130</v>
      </c>
      <c r="G144" s="153" t="s">
        <v>2656</v>
      </c>
      <c r="H144" s="154">
        <v>8</v>
      </c>
      <c r="I144" s="40"/>
      <c r="J144" s="155">
        <f t="shared" si="0"/>
        <v>0</v>
      </c>
      <c r="K144" s="152" t="s">
        <v>1</v>
      </c>
      <c r="L144" s="24"/>
      <c r="M144" s="156" t="s">
        <v>1</v>
      </c>
      <c r="N144" s="157" t="s">
        <v>42</v>
      </c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AR144" s="41" t="s">
        <v>108</v>
      </c>
      <c r="AT144" s="41" t="s">
        <v>306</v>
      </c>
      <c r="AU144" s="41" t="s">
        <v>8</v>
      </c>
      <c r="AY144" s="17" t="s">
        <v>304</v>
      </c>
      <c r="BE144" s="42">
        <f t="shared" si="4"/>
        <v>0</v>
      </c>
      <c r="BF144" s="42">
        <f t="shared" si="5"/>
        <v>0</v>
      </c>
      <c r="BG144" s="42">
        <f t="shared" si="6"/>
        <v>0</v>
      </c>
      <c r="BH144" s="42">
        <f t="shared" si="7"/>
        <v>0</v>
      </c>
      <c r="BI144" s="42">
        <f t="shared" si="8"/>
        <v>0</v>
      </c>
      <c r="BJ144" s="17" t="s">
        <v>8</v>
      </c>
      <c r="BK144" s="42">
        <f t="shared" si="9"/>
        <v>0</v>
      </c>
      <c r="BL144" s="17" t="s">
        <v>108</v>
      </c>
      <c r="BM144" s="41" t="s">
        <v>3166</v>
      </c>
    </row>
    <row r="145" spans="2:65" s="1" customFormat="1" ht="24.2" customHeight="1" x14ac:dyDescent="0.2">
      <c r="B145" s="24"/>
      <c r="C145" s="150" t="s">
        <v>442</v>
      </c>
      <c r="D145" s="150" t="s">
        <v>306</v>
      </c>
      <c r="E145" s="151" t="s">
        <v>3167</v>
      </c>
      <c r="F145" s="152" t="s">
        <v>3132</v>
      </c>
      <c r="G145" s="153" t="s">
        <v>2656</v>
      </c>
      <c r="H145" s="154">
        <v>5</v>
      </c>
      <c r="I145" s="40"/>
      <c r="J145" s="155">
        <f t="shared" si="0"/>
        <v>0</v>
      </c>
      <c r="K145" s="152" t="s">
        <v>1</v>
      </c>
      <c r="L145" s="24"/>
      <c r="M145" s="156" t="s">
        <v>1</v>
      </c>
      <c r="N145" s="157" t="s">
        <v>42</v>
      </c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AR145" s="41" t="s">
        <v>108</v>
      </c>
      <c r="AT145" s="41" t="s">
        <v>306</v>
      </c>
      <c r="AU145" s="41" t="s">
        <v>8</v>
      </c>
      <c r="AY145" s="17" t="s">
        <v>304</v>
      </c>
      <c r="BE145" s="42">
        <f t="shared" si="4"/>
        <v>0</v>
      </c>
      <c r="BF145" s="42">
        <f t="shared" si="5"/>
        <v>0</v>
      </c>
      <c r="BG145" s="42">
        <f t="shared" si="6"/>
        <v>0</v>
      </c>
      <c r="BH145" s="42">
        <f t="shared" si="7"/>
        <v>0</v>
      </c>
      <c r="BI145" s="42">
        <f t="shared" si="8"/>
        <v>0</v>
      </c>
      <c r="BJ145" s="17" t="s">
        <v>8</v>
      </c>
      <c r="BK145" s="42">
        <f t="shared" si="9"/>
        <v>0</v>
      </c>
      <c r="BL145" s="17" t="s">
        <v>108</v>
      </c>
      <c r="BM145" s="41" t="s">
        <v>3168</v>
      </c>
    </row>
    <row r="146" spans="2:65" s="1" customFormat="1" ht="55.5" customHeight="1" x14ac:dyDescent="0.2">
      <c r="B146" s="24"/>
      <c r="C146" s="150" t="s">
        <v>446</v>
      </c>
      <c r="D146" s="150" t="s">
        <v>306</v>
      </c>
      <c r="E146" s="151" t="s">
        <v>3169</v>
      </c>
      <c r="F146" s="152" t="s">
        <v>3134</v>
      </c>
      <c r="G146" s="153" t="s">
        <v>2656</v>
      </c>
      <c r="H146" s="154">
        <v>2</v>
      </c>
      <c r="I146" s="40"/>
      <c r="J146" s="155">
        <f t="shared" si="0"/>
        <v>0</v>
      </c>
      <c r="K146" s="152" t="s">
        <v>1</v>
      </c>
      <c r="L146" s="24"/>
      <c r="M146" s="156" t="s">
        <v>1</v>
      </c>
      <c r="N146" s="157" t="s">
        <v>42</v>
      </c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AR146" s="41" t="s">
        <v>108</v>
      </c>
      <c r="AT146" s="41" t="s">
        <v>306</v>
      </c>
      <c r="AU146" s="41" t="s">
        <v>8</v>
      </c>
      <c r="AY146" s="17" t="s">
        <v>304</v>
      </c>
      <c r="BE146" s="42">
        <f t="shared" si="4"/>
        <v>0</v>
      </c>
      <c r="BF146" s="42">
        <f t="shared" si="5"/>
        <v>0</v>
      </c>
      <c r="BG146" s="42">
        <f t="shared" si="6"/>
        <v>0</v>
      </c>
      <c r="BH146" s="42">
        <f t="shared" si="7"/>
        <v>0</v>
      </c>
      <c r="BI146" s="42">
        <f t="shared" si="8"/>
        <v>0</v>
      </c>
      <c r="BJ146" s="17" t="s">
        <v>8</v>
      </c>
      <c r="BK146" s="42">
        <f t="shared" si="9"/>
        <v>0</v>
      </c>
      <c r="BL146" s="17" t="s">
        <v>108</v>
      </c>
      <c r="BM146" s="41" t="s">
        <v>3170</v>
      </c>
    </row>
    <row r="147" spans="2:65" s="1" customFormat="1" ht="37.9" customHeight="1" x14ac:dyDescent="0.2">
      <c r="B147" s="24"/>
      <c r="C147" s="150" t="s">
        <v>451</v>
      </c>
      <c r="D147" s="150" t="s">
        <v>306</v>
      </c>
      <c r="E147" s="151" t="s">
        <v>3171</v>
      </c>
      <c r="F147" s="152" t="s">
        <v>3136</v>
      </c>
      <c r="G147" s="153" t="s">
        <v>2656</v>
      </c>
      <c r="H147" s="154">
        <v>2</v>
      </c>
      <c r="I147" s="40"/>
      <c r="J147" s="155">
        <f t="shared" si="0"/>
        <v>0</v>
      </c>
      <c r="K147" s="152" t="s">
        <v>1</v>
      </c>
      <c r="L147" s="24"/>
      <c r="M147" s="156" t="s">
        <v>1</v>
      </c>
      <c r="N147" s="157" t="s">
        <v>42</v>
      </c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AR147" s="41" t="s">
        <v>108</v>
      </c>
      <c r="AT147" s="41" t="s">
        <v>306</v>
      </c>
      <c r="AU147" s="41" t="s">
        <v>8</v>
      </c>
      <c r="AY147" s="17" t="s">
        <v>304</v>
      </c>
      <c r="BE147" s="42">
        <f t="shared" si="4"/>
        <v>0</v>
      </c>
      <c r="BF147" s="42">
        <f t="shared" si="5"/>
        <v>0</v>
      </c>
      <c r="BG147" s="42">
        <f t="shared" si="6"/>
        <v>0</v>
      </c>
      <c r="BH147" s="42">
        <f t="shared" si="7"/>
        <v>0</v>
      </c>
      <c r="BI147" s="42">
        <f t="shared" si="8"/>
        <v>0</v>
      </c>
      <c r="BJ147" s="17" t="s">
        <v>8</v>
      </c>
      <c r="BK147" s="42">
        <f t="shared" si="9"/>
        <v>0</v>
      </c>
      <c r="BL147" s="17" t="s">
        <v>108</v>
      </c>
      <c r="BM147" s="41" t="s">
        <v>3172</v>
      </c>
    </row>
    <row r="148" spans="2:65" s="1" customFormat="1" ht="33" customHeight="1" x14ac:dyDescent="0.2">
      <c r="B148" s="24"/>
      <c r="C148" s="150" t="s">
        <v>455</v>
      </c>
      <c r="D148" s="150" t="s">
        <v>306</v>
      </c>
      <c r="E148" s="151" t="s">
        <v>3173</v>
      </c>
      <c r="F148" s="152" t="s">
        <v>3138</v>
      </c>
      <c r="G148" s="153" t="s">
        <v>346</v>
      </c>
      <c r="H148" s="154">
        <v>14</v>
      </c>
      <c r="I148" s="40"/>
      <c r="J148" s="155">
        <f t="shared" si="0"/>
        <v>0</v>
      </c>
      <c r="K148" s="152" t="s">
        <v>1</v>
      </c>
      <c r="L148" s="24"/>
      <c r="M148" s="156" t="s">
        <v>1</v>
      </c>
      <c r="N148" s="157" t="s">
        <v>42</v>
      </c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AR148" s="41" t="s">
        <v>108</v>
      </c>
      <c r="AT148" s="41" t="s">
        <v>306</v>
      </c>
      <c r="AU148" s="41" t="s">
        <v>8</v>
      </c>
      <c r="AY148" s="17" t="s">
        <v>304</v>
      </c>
      <c r="BE148" s="42">
        <f t="shared" si="4"/>
        <v>0</v>
      </c>
      <c r="BF148" s="42">
        <f t="shared" si="5"/>
        <v>0</v>
      </c>
      <c r="BG148" s="42">
        <f t="shared" si="6"/>
        <v>0</v>
      </c>
      <c r="BH148" s="42">
        <f t="shared" si="7"/>
        <v>0</v>
      </c>
      <c r="BI148" s="42">
        <f t="shared" si="8"/>
        <v>0</v>
      </c>
      <c r="BJ148" s="17" t="s">
        <v>8</v>
      </c>
      <c r="BK148" s="42">
        <f t="shared" si="9"/>
        <v>0</v>
      </c>
      <c r="BL148" s="17" t="s">
        <v>108</v>
      </c>
      <c r="BM148" s="41" t="s">
        <v>3174</v>
      </c>
    </row>
    <row r="149" spans="2:65" s="1" customFormat="1" ht="33" customHeight="1" x14ac:dyDescent="0.2">
      <c r="B149" s="24"/>
      <c r="C149" s="150" t="s">
        <v>459</v>
      </c>
      <c r="D149" s="150" t="s">
        <v>306</v>
      </c>
      <c r="E149" s="151" t="s">
        <v>3175</v>
      </c>
      <c r="F149" s="152" t="s">
        <v>3140</v>
      </c>
      <c r="G149" s="153" t="s">
        <v>346</v>
      </c>
      <c r="H149" s="154">
        <v>3</v>
      </c>
      <c r="I149" s="40"/>
      <c r="J149" s="155">
        <f t="shared" si="0"/>
        <v>0</v>
      </c>
      <c r="K149" s="152" t="s">
        <v>1</v>
      </c>
      <c r="L149" s="24"/>
      <c r="M149" s="156" t="s">
        <v>1</v>
      </c>
      <c r="N149" s="157" t="s">
        <v>42</v>
      </c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AR149" s="41" t="s">
        <v>108</v>
      </c>
      <c r="AT149" s="41" t="s">
        <v>306</v>
      </c>
      <c r="AU149" s="41" t="s">
        <v>8</v>
      </c>
      <c r="AY149" s="17" t="s">
        <v>304</v>
      </c>
      <c r="BE149" s="42">
        <f t="shared" si="4"/>
        <v>0</v>
      </c>
      <c r="BF149" s="42">
        <f t="shared" si="5"/>
        <v>0</v>
      </c>
      <c r="BG149" s="42">
        <f t="shared" si="6"/>
        <v>0</v>
      </c>
      <c r="BH149" s="42">
        <f t="shared" si="7"/>
        <v>0</v>
      </c>
      <c r="BI149" s="42">
        <f t="shared" si="8"/>
        <v>0</v>
      </c>
      <c r="BJ149" s="17" t="s">
        <v>8</v>
      </c>
      <c r="BK149" s="42">
        <f t="shared" si="9"/>
        <v>0</v>
      </c>
      <c r="BL149" s="17" t="s">
        <v>108</v>
      </c>
      <c r="BM149" s="41" t="s">
        <v>3176</v>
      </c>
    </row>
    <row r="150" spans="2:65" s="1" customFormat="1" ht="33" customHeight="1" x14ac:dyDescent="0.2">
      <c r="B150" s="24"/>
      <c r="C150" s="150" t="s">
        <v>463</v>
      </c>
      <c r="D150" s="150" t="s">
        <v>306</v>
      </c>
      <c r="E150" s="151" t="s">
        <v>3177</v>
      </c>
      <c r="F150" s="152" t="s">
        <v>3142</v>
      </c>
      <c r="G150" s="153" t="s">
        <v>346</v>
      </c>
      <c r="H150" s="154">
        <v>6</v>
      </c>
      <c r="I150" s="40"/>
      <c r="J150" s="155">
        <f t="shared" si="0"/>
        <v>0</v>
      </c>
      <c r="K150" s="152" t="s">
        <v>1</v>
      </c>
      <c r="L150" s="24"/>
      <c r="M150" s="156" t="s">
        <v>1</v>
      </c>
      <c r="N150" s="157" t="s">
        <v>42</v>
      </c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AR150" s="41" t="s">
        <v>108</v>
      </c>
      <c r="AT150" s="41" t="s">
        <v>306</v>
      </c>
      <c r="AU150" s="41" t="s">
        <v>8</v>
      </c>
      <c r="AY150" s="17" t="s">
        <v>304</v>
      </c>
      <c r="BE150" s="42">
        <f t="shared" si="4"/>
        <v>0</v>
      </c>
      <c r="BF150" s="42">
        <f t="shared" si="5"/>
        <v>0</v>
      </c>
      <c r="BG150" s="42">
        <f t="shared" si="6"/>
        <v>0</v>
      </c>
      <c r="BH150" s="42">
        <f t="shared" si="7"/>
        <v>0</v>
      </c>
      <c r="BI150" s="42">
        <f t="shared" si="8"/>
        <v>0</v>
      </c>
      <c r="BJ150" s="17" t="s">
        <v>8</v>
      </c>
      <c r="BK150" s="42">
        <f t="shared" si="9"/>
        <v>0</v>
      </c>
      <c r="BL150" s="17" t="s">
        <v>108</v>
      </c>
      <c r="BM150" s="41" t="s">
        <v>3178</v>
      </c>
    </row>
    <row r="151" spans="2:65" s="1" customFormat="1" ht="33" customHeight="1" x14ac:dyDescent="0.2">
      <c r="B151" s="24"/>
      <c r="C151" s="150" t="s">
        <v>469</v>
      </c>
      <c r="D151" s="150" t="s">
        <v>306</v>
      </c>
      <c r="E151" s="151" t="s">
        <v>3179</v>
      </c>
      <c r="F151" s="152" t="s">
        <v>3144</v>
      </c>
      <c r="G151" s="153" t="s">
        <v>346</v>
      </c>
      <c r="H151" s="154">
        <v>15</v>
      </c>
      <c r="I151" s="40"/>
      <c r="J151" s="155">
        <f t="shared" si="0"/>
        <v>0</v>
      </c>
      <c r="K151" s="152" t="s">
        <v>1</v>
      </c>
      <c r="L151" s="24"/>
      <c r="M151" s="156" t="s">
        <v>1</v>
      </c>
      <c r="N151" s="157" t="s">
        <v>42</v>
      </c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AR151" s="41" t="s">
        <v>108</v>
      </c>
      <c r="AT151" s="41" t="s">
        <v>306</v>
      </c>
      <c r="AU151" s="41" t="s">
        <v>8</v>
      </c>
      <c r="AY151" s="17" t="s">
        <v>304</v>
      </c>
      <c r="BE151" s="42">
        <f t="shared" si="4"/>
        <v>0</v>
      </c>
      <c r="BF151" s="42">
        <f t="shared" si="5"/>
        <v>0</v>
      </c>
      <c r="BG151" s="42">
        <f t="shared" si="6"/>
        <v>0</v>
      </c>
      <c r="BH151" s="42">
        <f t="shared" si="7"/>
        <v>0</v>
      </c>
      <c r="BI151" s="42">
        <f t="shared" si="8"/>
        <v>0</v>
      </c>
      <c r="BJ151" s="17" t="s">
        <v>8</v>
      </c>
      <c r="BK151" s="42">
        <f t="shared" si="9"/>
        <v>0</v>
      </c>
      <c r="BL151" s="17" t="s">
        <v>108</v>
      </c>
      <c r="BM151" s="41" t="s">
        <v>3180</v>
      </c>
    </row>
    <row r="152" spans="2:65" s="1" customFormat="1" ht="33" customHeight="1" x14ac:dyDescent="0.2">
      <c r="B152" s="24"/>
      <c r="C152" s="150" t="s">
        <v>476</v>
      </c>
      <c r="D152" s="150" t="s">
        <v>306</v>
      </c>
      <c r="E152" s="151" t="s">
        <v>3181</v>
      </c>
      <c r="F152" s="152" t="s">
        <v>3146</v>
      </c>
      <c r="G152" s="153" t="s">
        <v>346</v>
      </c>
      <c r="H152" s="154">
        <v>10</v>
      </c>
      <c r="I152" s="40"/>
      <c r="J152" s="155">
        <f t="shared" si="0"/>
        <v>0</v>
      </c>
      <c r="K152" s="152" t="s">
        <v>1</v>
      </c>
      <c r="L152" s="24"/>
      <c r="M152" s="156" t="s">
        <v>1</v>
      </c>
      <c r="N152" s="157" t="s">
        <v>42</v>
      </c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AR152" s="41" t="s">
        <v>108</v>
      </c>
      <c r="AT152" s="41" t="s">
        <v>306</v>
      </c>
      <c r="AU152" s="41" t="s">
        <v>8</v>
      </c>
      <c r="AY152" s="17" t="s">
        <v>304</v>
      </c>
      <c r="BE152" s="42">
        <f t="shared" si="4"/>
        <v>0</v>
      </c>
      <c r="BF152" s="42">
        <f t="shared" si="5"/>
        <v>0</v>
      </c>
      <c r="BG152" s="42">
        <f t="shared" si="6"/>
        <v>0</v>
      </c>
      <c r="BH152" s="42">
        <f t="shared" si="7"/>
        <v>0</v>
      </c>
      <c r="BI152" s="42">
        <f t="shared" si="8"/>
        <v>0</v>
      </c>
      <c r="BJ152" s="17" t="s">
        <v>8</v>
      </c>
      <c r="BK152" s="42">
        <f t="shared" si="9"/>
        <v>0</v>
      </c>
      <c r="BL152" s="17" t="s">
        <v>108</v>
      </c>
      <c r="BM152" s="41" t="s">
        <v>3182</v>
      </c>
    </row>
    <row r="153" spans="2:65" s="1" customFormat="1" ht="49.15" customHeight="1" x14ac:dyDescent="0.2">
      <c r="B153" s="24"/>
      <c r="C153" s="150" t="s">
        <v>481</v>
      </c>
      <c r="D153" s="150" t="s">
        <v>306</v>
      </c>
      <c r="E153" s="151" t="s">
        <v>3183</v>
      </c>
      <c r="F153" s="152" t="s">
        <v>3148</v>
      </c>
      <c r="G153" s="153" t="s">
        <v>2656</v>
      </c>
      <c r="H153" s="154">
        <v>6</v>
      </c>
      <c r="I153" s="40"/>
      <c r="J153" s="155">
        <f t="shared" si="0"/>
        <v>0</v>
      </c>
      <c r="K153" s="152" t="s">
        <v>1</v>
      </c>
      <c r="L153" s="24"/>
      <c r="M153" s="156" t="s">
        <v>1</v>
      </c>
      <c r="N153" s="157" t="s">
        <v>42</v>
      </c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AR153" s="41" t="s">
        <v>108</v>
      </c>
      <c r="AT153" s="41" t="s">
        <v>306</v>
      </c>
      <c r="AU153" s="41" t="s">
        <v>8</v>
      </c>
      <c r="AY153" s="17" t="s">
        <v>304</v>
      </c>
      <c r="BE153" s="42">
        <f t="shared" si="4"/>
        <v>0</v>
      </c>
      <c r="BF153" s="42">
        <f t="shared" si="5"/>
        <v>0</v>
      </c>
      <c r="BG153" s="42">
        <f t="shared" si="6"/>
        <v>0</v>
      </c>
      <c r="BH153" s="42">
        <f t="shared" si="7"/>
        <v>0</v>
      </c>
      <c r="BI153" s="42">
        <f t="shared" si="8"/>
        <v>0</v>
      </c>
      <c r="BJ153" s="17" t="s">
        <v>8</v>
      </c>
      <c r="BK153" s="42">
        <f t="shared" si="9"/>
        <v>0</v>
      </c>
      <c r="BL153" s="17" t="s">
        <v>108</v>
      </c>
      <c r="BM153" s="41" t="s">
        <v>3184</v>
      </c>
    </row>
    <row r="154" spans="2:65" s="1" customFormat="1" ht="76.349999999999994" customHeight="1" x14ac:dyDescent="0.2">
      <c r="B154" s="24"/>
      <c r="C154" s="150" t="s">
        <v>493</v>
      </c>
      <c r="D154" s="150" t="s">
        <v>306</v>
      </c>
      <c r="E154" s="151" t="s">
        <v>3185</v>
      </c>
      <c r="F154" s="152" t="s">
        <v>3186</v>
      </c>
      <c r="G154" s="153" t="s">
        <v>3155</v>
      </c>
      <c r="H154" s="154">
        <v>1</v>
      </c>
      <c r="I154" s="40"/>
      <c r="J154" s="155">
        <f t="shared" si="0"/>
        <v>0</v>
      </c>
      <c r="K154" s="152" t="s">
        <v>1</v>
      </c>
      <c r="L154" s="24"/>
      <c r="M154" s="156" t="s">
        <v>1</v>
      </c>
      <c r="N154" s="157" t="s">
        <v>42</v>
      </c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AR154" s="41" t="s">
        <v>108</v>
      </c>
      <c r="AT154" s="41" t="s">
        <v>306</v>
      </c>
      <c r="AU154" s="41" t="s">
        <v>8</v>
      </c>
      <c r="AY154" s="17" t="s">
        <v>304</v>
      </c>
      <c r="BE154" s="42">
        <f t="shared" si="4"/>
        <v>0</v>
      </c>
      <c r="BF154" s="42">
        <f t="shared" si="5"/>
        <v>0</v>
      </c>
      <c r="BG154" s="42">
        <f t="shared" si="6"/>
        <v>0</v>
      </c>
      <c r="BH154" s="42">
        <f t="shared" si="7"/>
        <v>0</v>
      </c>
      <c r="BI154" s="42">
        <f t="shared" si="8"/>
        <v>0</v>
      </c>
      <c r="BJ154" s="17" t="s">
        <v>8</v>
      </c>
      <c r="BK154" s="42">
        <f t="shared" si="9"/>
        <v>0</v>
      </c>
      <c r="BL154" s="17" t="s">
        <v>108</v>
      </c>
      <c r="BM154" s="41" t="s">
        <v>3187</v>
      </c>
    </row>
    <row r="155" spans="2:65" s="1" customFormat="1" ht="24.2" customHeight="1" x14ac:dyDescent="0.2">
      <c r="B155" s="24"/>
      <c r="C155" s="150" t="s">
        <v>508</v>
      </c>
      <c r="D155" s="150" t="s">
        <v>306</v>
      </c>
      <c r="E155" s="151" t="s">
        <v>3188</v>
      </c>
      <c r="F155" s="152" t="s">
        <v>3189</v>
      </c>
      <c r="G155" s="153" t="s">
        <v>3155</v>
      </c>
      <c r="H155" s="154">
        <v>1</v>
      </c>
      <c r="I155" s="40"/>
      <c r="J155" s="155">
        <f t="shared" si="0"/>
        <v>0</v>
      </c>
      <c r="K155" s="152" t="s">
        <v>1</v>
      </c>
      <c r="L155" s="24"/>
      <c r="M155" s="156" t="s">
        <v>1</v>
      </c>
      <c r="N155" s="157" t="s">
        <v>42</v>
      </c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AR155" s="41" t="s">
        <v>108</v>
      </c>
      <c r="AT155" s="41" t="s">
        <v>306</v>
      </c>
      <c r="AU155" s="41" t="s">
        <v>8</v>
      </c>
      <c r="AY155" s="17" t="s">
        <v>304</v>
      </c>
      <c r="BE155" s="42">
        <f t="shared" si="4"/>
        <v>0</v>
      </c>
      <c r="BF155" s="42">
        <f t="shared" si="5"/>
        <v>0</v>
      </c>
      <c r="BG155" s="42">
        <f t="shared" si="6"/>
        <v>0</v>
      </c>
      <c r="BH155" s="42">
        <f t="shared" si="7"/>
        <v>0</v>
      </c>
      <c r="BI155" s="42">
        <f t="shared" si="8"/>
        <v>0</v>
      </c>
      <c r="BJ155" s="17" t="s">
        <v>8</v>
      </c>
      <c r="BK155" s="42">
        <f t="shared" si="9"/>
        <v>0</v>
      </c>
      <c r="BL155" s="17" t="s">
        <v>108</v>
      </c>
      <c r="BM155" s="41" t="s">
        <v>3190</v>
      </c>
    </row>
    <row r="156" spans="2:65" s="1" customFormat="1" ht="37.9" customHeight="1" x14ac:dyDescent="0.2">
      <c r="B156" s="24"/>
      <c r="C156" s="150" t="s">
        <v>526</v>
      </c>
      <c r="D156" s="150" t="s">
        <v>306</v>
      </c>
      <c r="E156" s="151" t="s">
        <v>3191</v>
      </c>
      <c r="F156" s="152" t="s">
        <v>3192</v>
      </c>
      <c r="G156" s="153" t="s">
        <v>325</v>
      </c>
      <c r="H156" s="154">
        <v>6</v>
      </c>
      <c r="I156" s="40"/>
      <c r="J156" s="155">
        <f t="shared" si="0"/>
        <v>0</v>
      </c>
      <c r="K156" s="152" t="s">
        <v>1</v>
      </c>
      <c r="L156" s="24"/>
      <c r="M156" s="156" t="s">
        <v>1</v>
      </c>
      <c r="N156" s="157" t="s">
        <v>42</v>
      </c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AR156" s="41" t="s">
        <v>108</v>
      </c>
      <c r="AT156" s="41" t="s">
        <v>306</v>
      </c>
      <c r="AU156" s="41" t="s">
        <v>8</v>
      </c>
      <c r="AY156" s="17" t="s">
        <v>304</v>
      </c>
      <c r="BE156" s="42">
        <f t="shared" si="4"/>
        <v>0</v>
      </c>
      <c r="BF156" s="42">
        <f t="shared" si="5"/>
        <v>0</v>
      </c>
      <c r="BG156" s="42">
        <f t="shared" si="6"/>
        <v>0</v>
      </c>
      <c r="BH156" s="42">
        <f t="shared" si="7"/>
        <v>0</v>
      </c>
      <c r="BI156" s="42">
        <f t="shared" si="8"/>
        <v>0</v>
      </c>
      <c r="BJ156" s="17" t="s">
        <v>8</v>
      </c>
      <c r="BK156" s="42">
        <f t="shared" si="9"/>
        <v>0</v>
      </c>
      <c r="BL156" s="17" t="s">
        <v>108</v>
      </c>
      <c r="BM156" s="41" t="s">
        <v>3193</v>
      </c>
    </row>
    <row r="157" spans="2:65" s="1" customFormat="1" ht="37.9" customHeight="1" x14ac:dyDescent="0.2">
      <c r="B157" s="24"/>
      <c r="C157" s="150" t="s">
        <v>530</v>
      </c>
      <c r="D157" s="150" t="s">
        <v>306</v>
      </c>
      <c r="E157" s="151" t="s">
        <v>3194</v>
      </c>
      <c r="F157" s="152" t="s">
        <v>3150</v>
      </c>
      <c r="G157" s="153" t="s">
        <v>325</v>
      </c>
      <c r="H157" s="154">
        <v>3</v>
      </c>
      <c r="I157" s="40"/>
      <c r="J157" s="155">
        <f t="shared" si="0"/>
        <v>0</v>
      </c>
      <c r="K157" s="152" t="s">
        <v>1</v>
      </c>
      <c r="L157" s="24"/>
      <c r="M157" s="156" t="s">
        <v>1</v>
      </c>
      <c r="N157" s="157" t="s">
        <v>42</v>
      </c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AR157" s="41" t="s">
        <v>108</v>
      </c>
      <c r="AT157" s="41" t="s">
        <v>306</v>
      </c>
      <c r="AU157" s="41" t="s">
        <v>8</v>
      </c>
      <c r="AY157" s="17" t="s">
        <v>304</v>
      </c>
      <c r="BE157" s="42">
        <f t="shared" si="4"/>
        <v>0</v>
      </c>
      <c r="BF157" s="42">
        <f t="shared" si="5"/>
        <v>0</v>
      </c>
      <c r="BG157" s="42">
        <f t="shared" si="6"/>
        <v>0</v>
      </c>
      <c r="BH157" s="42">
        <f t="shared" si="7"/>
        <v>0</v>
      </c>
      <c r="BI157" s="42">
        <f t="shared" si="8"/>
        <v>0</v>
      </c>
      <c r="BJ157" s="17" t="s">
        <v>8</v>
      </c>
      <c r="BK157" s="42">
        <f t="shared" si="9"/>
        <v>0</v>
      </c>
      <c r="BL157" s="17" t="s">
        <v>108</v>
      </c>
      <c r="BM157" s="41" t="s">
        <v>3195</v>
      </c>
    </row>
    <row r="158" spans="2:65" s="1" customFormat="1" ht="24.2" customHeight="1" x14ac:dyDescent="0.2">
      <c r="B158" s="24"/>
      <c r="C158" s="150" t="s">
        <v>536</v>
      </c>
      <c r="D158" s="150" t="s">
        <v>306</v>
      </c>
      <c r="E158" s="151" t="s">
        <v>3196</v>
      </c>
      <c r="F158" s="152" t="s">
        <v>3152</v>
      </c>
      <c r="G158" s="153" t="s">
        <v>325</v>
      </c>
      <c r="H158" s="154">
        <v>15</v>
      </c>
      <c r="I158" s="40"/>
      <c r="J158" s="155">
        <f t="shared" si="0"/>
        <v>0</v>
      </c>
      <c r="K158" s="152" t="s">
        <v>1</v>
      </c>
      <c r="L158" s="24"/>
      <c r="M158" s="156" t="s">
        <v>1</v>
      </c>
      <c r="N158" s="157" t="s">
        <v>42</v>
      </c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AR158" s="41" t="s">
        <v>108</v>
      </c>
      <c r="AT158" s="41" t="s">
        <v>306</v>
      </c>
      <c r="AU158" s="41" t="s">
        <v>8</v>
      </c>
      <c r="AY158" s="17" t="s">
        <v>304</v>
      </c>
      <c r="BE158" s="42">
        <f t="shared" si="4"/>
        <v>0</v>
      </c>
      <c r="BF158" s="42">
        <f t="shared" si="5"/>
        <v>0</v>
      </c>
      <c r="BG158" s="42">
        <f t="shared" si="6"/>
        <v>0</v>
      </c>
      <c r="BH158" s="42">
        <f t="shared" si="7"/>
        <v>0</v>
      </c>
      <c r="BI158" s="42">
        <f t="shared" si="8"/>
        <v>0</v>
      </c>
      <c r="BJ158" s="17" t="s">
        <v>8</v>
      </c>
      <c r="BK158" s="42">
        <f t="shared" si="9"/>
        <v>0</v>
      </c>
      <c r="BL158" s="17" t="s">
        <v>108</v>
      </c>
      <c r="BM158" s="41" t="s">
        <v>3197</v>
      </c>
    </row>
    <row r="159" spans="2:65" s="11" customFormat="1" ht="25.9" customHeight="1" x14ac:dyDescent="0.2">
      <c r="B159" s="142"/>
      <c r="D159" s="37" t="s">
        <v>76</v>
      </c>
      <c r="E159" s="143" t="s">
        <v>3198</v>
      </c>
      <c r="F159" s="143" t="s">
        <v>3199</v>
      </c>
      <c r="J159" s="144">
        <f>BK159</f>
        <v>0</v>
      </c>
      <c r="L159" s="142"/>
      <c r="M159" s="145"/>
      <c r="P159" s="146">
        <f>SUM(P160:P166)</f>
        <v>0</v>
      </c>
      <c r="R159" s="146">
        <f>SUM(R160:R166)</f>
        <v>0</v>
      </c>
      <c r="T159" s="147">
        <f>SUM(T160:T166)</f>
        <v>0</v>
      </c>
      <c r="AR159" s="37" t="s">
        <v>8</v>
      </c>
      <c r="AT159" s="38" t="s">
        <v>76</v>
      </c>
      <c r="AU159" s="38" t="s">
        <v>77</v>
      </c>
      <c r="AY159" s="37" t="s">
        <v>304</v>
      </c>
      <c r="BK159" s="39">
        <f>SUM(BK160:BK166)</f>
        <v>0</v>
      </c>
    </row>
    <row r="160" spans="2:65" s="1" customFormat="1" ht="66.75" customHeight="1" x14ac:dyDescent="0.2">
      <c r="B160" s="24"/>
      <c r="C160" s="176" t="s">
        <v>257</v>
      </c>
      <c r="D160" s="176" t="s">
        <v>431</v>
      </c>
      <c r="E160" s="177" t="s">
        <v>3156</v>
      </c>
      <c r="F160" s="178" t="s">
        <v>4017</v>
      </c>
      <c r="G160" s="179" t="s">
        <v>1444</v>
      </c>
      <c r="H160" s="180">
        <v>30</v>
      </c>
      <c r="I160" s="46"/>
      <c r="J160" s="181">
        <f t="shared" ref="J160:J166" si="10">ROUND(I160*H160,0)</f>
        <v>0</v>
      </c>
      <c r="K160" s="178" t="s">
        <v>1</v>
      </c>
      <c r="L160" s="182"/>
      <c r="M160" s="183" t="s">
        <v>1</v>
      </c>
      <c r="N160" s="184" t="s">
        <v>42</v>
      </c>
      <c r="P160" s="158">
        <f t="shared" ref="P160:P166" si="11">O160*H160</f>
        <v>0</v>
      </c>
      <c r="Q160" s="158">
        <v>0</v>
      </c>
      <c r="R160" s="158">
        <f t="shared" ref="R160:R166" si="12">Q160*H160</f>
        <v>0</v>
      </c>
      <c r="S160" s="158">
        <v>0</v>
      </c>
      <c r="T160" s="159">
        <f t="shared" ref="T160:T166" si="13">S160*H160</f>
        <v>0</v>
      </c>
      <c r="AR160" s="41" t="s">
        <v>339</v>
      </c>
      <c r="AT160" s="41" t="s">
        <v>431</v>
      </c>
      <c r="AU160" s="41" t="s">
        <v>8</v>
      </c>
      <c r="AY160" s="17" t="s">
        <v>304</v>
      </c>
      <c r="BE160" s="42">
        <f t="shared" ref="BE160:BE166" si="14">IF(N160="základní",J160,0)</f>
        <v>0</v>
      </c>
      <c r="BF160" s="42">
        <f t="shared" ref="BF160:BF166" si="15">IF(N160="snížená",J160,0)</f>
        <v>0</v>
      </c>
      <c r="BG160" s="42">
        <f t="shared" ref="BG160:BG166" si="16">IF(N160="zákl. přenesená",J160,0)</f>
        <v>0</v>
      </c>
      <c r="BH160" s="42">
        <f t="shared" ref="BH160:BH166" si="17">IF(N160="sníž. přenesená",J160,0)</f>
        <v>0</v>
      </c>
      <c r="BI160" s="42">
        <f t="shared" ref="BI160:BI166" si="18">IF(N160="nulová",J160,0)</f>
        <v>0</v>
      </c>
      <c r="BJ160" s="17" t="s">
        <v>8</v>
      </c>
      <c r="BK160" s="42">
        <f t="shared" ref="BK160:BK166" si="19">ROUND(I160*H160,0)</f>
        <v>0</v>
      </c>
      <c r="BL160" s="17" t="s">
        <v>108</v>
      </c>
      <c r="BM160" s="41" t="s">
        <v>760</v>
      </c>
    </row>
    <row r="161" spans="2:65" s="1" customFormat="1" ht="66.75" customHeight="1" x14ac:dyDescent="0.2">
      <c r="B161" s="24"/>
      <c r="C161" s="150" t="s">
        <v>547</v>
      </c>
      <c r="D161" s="150" t="s">
        <v>306</v>
      </c>
      <c r="E161" s="151" t="s">
        <v>3200</v>
      </c>
      <c r="F161" s="152" t="s">
        <v>4017</v>
      </c>
      <c r="G161" s="153" t="s">
        <v>1444</v>
      </c>
      <c r="H161" s="154">
        <v>30</v>
      </c>
      <c r="I161" s="40"/>
      <c r="J161" s="155">
        <f t="shared" si="10"/>
        <v>0</v>
      </c>
      <c r="K161" s="152" t="s">
        <v>1</v>
      </c>
      <c r="L161" s="24"/>
      <c r="M161" s="156" t="s">
        <v>1</v>
      </c>
      <c r="N161" s="157" t="s">
        <v>42</v>
      </c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AR161" s="41" t="s">
        <v>108</v>
      </c>
      <c r="AT161" s="41" t="s">
        <v>306</v>
      </c>
      <c r="AU161" s="41" t="s">
        <v>8</v>
      </c>
      <c r="AY161" s="17" t="s">
        <v>304</v>
      </c>
      <c r="BE161" s="42">
        <f t="shared" si="14"/>
        <v>0</v>
      </c>
      <c r="BF161" s="42">
        <f t="shared" si="15"/>
        <v>0</v>
      </c>
      <c r="BG161" s="42">
        <f t="shared" si="16"/>
        <v>0</v>
      </c>
      <c r="BH161" s="42">
        <f t="shared" si="17"/>
        <v>0</v>
      </c>
      <c r="BI161" s="42">
        <f t="shared" si="18"/>
        <v>0</v>
      </c>
      <c r="BJ161" s="17" t="s">
        <v>8</v>
      </c>
      <c r="BK161" s="42">
        <f t="shared" si="19"/>
        <v>0</v>
      </c>
      <c r="BL161" s="17" t="s">
        <v>108</v>
      </c>
      <c r="BM161" s="41" t="s">
        <v>3201</v>
      </c>
    </row>
    <row r="162" spans="2:65" s="1" customFormat="1" ht="66.75" customHeight="1" x14ac:dyDescent="0.2">
      <c r="B162" s="24"/>
      <c r="C162" s="150" t="s">
        <v>567</v>
      </c>
      <c r="D162" s="150" t="s">
        <v>306</v>
      </c>
      <c r="E162" s="151" t="s">
        <v>3202</v>
      </c>
      <c r="F162" s="152" t="s">
        <v>3203</v>
      </c>
      <c r="G162" s="153" t="s">
        <v>3155</v>
      </c>
      <c r="H162" s="154">
        <v>1</v>
      </c>
      <c r="I162" s="40"/>
      <c r="J162" s="155">
        <f t="shared" si="10"/>
        <v>0</v>
      </c>
      <c r="K162" s="152" t="s">
        <v>1</v>
      </c>
      <c r="L162" s="24"/>
      <c r="M162" s="156" t="s">
        <v>1</v>
      </c>
      <c r="N162" s="157" t="s">
        <v>42</v>
      </c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AR162" s="41" t="s">
        <v>108</v>
      </c>
      <c r="AT162" s="41" t="s">
        <v>306</v>
      </c>
      <c r="AU162" s="41" t="s">
        <v>8</v>
      </c>
      <c r="AY162" s="17" t="s">
        <v>304</v>
      </c>
      <c r="BE162" s="42">
        <f t="shared" si="14"/>
        <v>0</v>
      </c>
      <c r="BF162" s="42">
        <f t="shared" si="15"/>
        <v>0</v>
      </c>
      <c r="BG162" s="42">
        <f t="shared" si="16"/>
        <v>0</v>
      </c>
      <c r="BH162" s="42">
        <f t="shared" si="17"/>
        <v>0</v>
      </c>
      <c r="BI162" s="42">
        <f t="shared" si="18"/>
        <v>0</v>
      </c>
      <c r="BJ162" s="17" t="s">
        <v>8</v>
      </c>
      <c r="BK162" s="42">
        <f t="shared" si="19"/>
        <v>0</v>
      </c>
      <c r="BL162" s="17" t="s">
        <v>108</v>
      </c>
      <c r="BM162" s="41" t="s">
        <v>3204</v>
      </c>
    </row>
    <row r="163" spans="2:65" s="1" customFormat="1" ht="37.9" customHeight="1" x14ac:dyDescent="0.2">
      <c r="B163" s="24"/>
      <c r="C163" s="150" t="s">
        <v>571</v>
      </c>
      <c r="D163" s="150" t="s">
        <v>306</v>
      </c>
      <c r="E163" s="151" t="s">
        <v>3205</v>
      </c>
      <c r="F163" s="152" t="s">
        <v>3192</v>
      </c>
      <c r="G163" s="153" t="s">
        <v>325</v>
      </c>
      <c r="H163" s="154">
        <v>6</v>
      </c>
      <c r="I163" s="40"/>
      <c r="J163" s="155">
        <f t="shared" si="10"/>
        <v>0</v>
      </c>
      <c r="K163" s="152" t="s">
        <v>1</v>
      </c>
      <c r="L163" s="24"/>
      <c r="M163" s="156" t="s">
        <v>1</v>
      </c>
      <c r="N163" s="157" t="s">
        <v>42</v>
      </c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AR163" s="41" t="s">
        <v>108</v>
      </c>
      <c r="AT163" s="41" t="s">
        <v>306</v>
      </c>
      <c r="AU163" s="41" t="s">
        <v>8</v>
      </c>
      <c r="AY163" s="17" t="s">
        <v>304</v>
      </c>
      <c r="BE163" s="42">
        <f t="shared" si="14"/>
        <v>0</v>
      </c>
      <c r="BF163" s="42">
        <f t="shared" si="15"/>
        <v>0</v>
      </c>
      <c r="BG163" s="42">
        <f t="shared" si="16"/>
        <v>0</v>
      </c>
      <c r="BH163" s="42">
        <f t="shared" si="17"/>
        <v>0</v>
      </c>
      <c r="BI163" s="42">
        <f t="shared" si="18"/>
        <v>0</v>
      </c>
      <c r="BJ163" s="17" t="s">
        <v>8</v>
      </c>
      <c r="BK163" s="42">
        <f t="shared" si="19"/>
        <v>0</v>
      </c>
      <c r="BL163" s="17" t="s">
        <v>108</v>
      </c>
      <c r="BM163" s="41" t="s">
        <v>3206</v>
      </c>
    </row>
    <row r="164" spans="2:65" s="1" customFormat="1" ht="24.2" customHeight="1" x14ac:dyDescent="0.2">
      <c r="B164" s="24"/>
      <c r="C164" s="150" t="s">
        <v>576</v>
      </c>
      <c r="D164" s="150" t="s">
        <v>306</v>
      </c>
      <c r="E164" s="151" t="s">
        <v>3207</v>
      </c>
      <c r="F164" s="152" t="s">
        <v>3152</v>
      </c>
      <c r="G164" s="153" t="s">
        <v>325</v>
      </c>
      <c r="H164" s="154">
        <v>40</v>
      </c>
      <c r="I164" s="40"/>
      <c r="J164" s="155">
        <f t="shared" si="10"/>
        <v>0</v>
      </c>
      <c r="K164" s="152" t="s">
        <v>1</v>
      </c>
      <c r="L164" s="24"/>
      <c r="M164" s="156" t="s">
        <v>1</v>
      </c>
      <c r="N164" s="157" t="s">
        <v>42</v>
      </c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AR164" s="41" t="s">
        <v>108</v>
      </c>
      <c r="AT164" s="41" t="s">
        <v>306</v>
      </c>
      <c r="AU164" s="41" t="s">
        <v>8</v>
      </c>
      <c r="AY164" s="17" t="s">
        <v>304</v>
      </c>
      <c r="BE164" s="42">
        <f t="shared" si="14"/>
        <v>0</v>
      </c>
      <c r="BF164" s="42">
        <f t="shared" si="15"/>
        <v>0</v>
      </c>
      <c r="BG164" s="42">
        <f t="shared" si="16"/>
        <v>0</v>
      </c>
      <c r="BH164" s="42">
        <f t="shared" si="17"/>
        <v>0</v>
      </c>
      <c r="BI164" s="42">
        <f t="shared" si="18"/>
        <v>0</v>
      </c>
      <c r="BJ164" s="17" t="s">
        <v>8</v>
      </c>
      <c r="BK164" s="42">
        <f t="shared" si="19"/>
        <v>0</v>
      </c>
      <c r="BL164" s="17" t="s">
        <v>108</v>
      </c>
      <c r="BM164" s="41" t="s">
        <v>3208</v>
      </c>
    </row>
    <row r="165" spans="2:65" s="1" customFormat="1" ht="16.5" customHeight="1" x14ac:dyDescent="0.2">
      <c r="B165" s="24"/>
      <c r="C165" s="150" t="s">
        <v>581</v>
      </c>
      <c r="D165" s="150" t="s">
        <v>306</v>
      </c>
      <c r="E165" s="151" t="s">
        <v>3209</v>
      </c>
      <c r="F165" s="152" t="s">
        <v>3210</v>
      </c>
      <c r="G165" s="153" t="s">
        <v>1444</v>
      </c>
      <c r="H165" s="154">
        <v>20</v>
      </c>
      <c r="I165" s="40"/>
      <c r="J165" s="155">
        <f t="shared" si="10"/>
        <v>0</v>
      </c>
      <c r="K165" s="152" t="s">
        <v>1</v>
      </c>
      <c r="L165" s="24"/>
      <c r="M165" s="156" t="s">
        <v>1</v>
      </c>
      <c r="N165" s="157" t="s">
        <v>42</v>
      </c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AR165" s="41" t="s">
        <v>108</v>
      </c>
      <c r="AT165" s="41" t="s">
        <v>306</v>
      </c>
      <c r="AU165" s="41" t="s">
        <v>8</v>
      </c>
      <c r="AY165" s="17" t="s">
        <v>304</v>
      </c>
      <c r="BE165" s="42">
        <f t="shared" si="14"/>
        <v>0</v>
      </c>
      <c r="BF165" s="42">
        <f t="shared" si="15"/>
        <v>0</v>
      </c>
      <c r="BG165" s="42">
        <f t="shared" si="16"/>
        <v>0</v>
      </c>
      <c r="BH165" s="42">
        <f t="shared" si="17"/>
        <v>0</v>
      </c>
      <c r="BI165" s="42">
        <f t="shared" si="18"/>
        <v>0</v>
      </c>
      <c r="BJ165" s="17" t="s">
        <v>8</v>
      </c>
      <c r="BK165" s="42">
        <f t="shared" si="19"/>
        <v>0</v>
      </c>
      <c r="BL165" s="17" t="s">
        <v>108</v>
      </c>
      <c r="BM165" s="41" t="s">
        <v>3211</v>
      </c>
    </row>
    <row r="166" spans="2:65" s="1" customFormat="1" ht="24.2" customHeight="1" x14ac:dyDescent="0.2">
      <c r="B166" s="24"/>
      <c r="C166" s="150" t="s">
        <v>586</v>
      </c>
      <c r="D166" s="150" t="s">
        <v>306</v>
      </c>
      <c r="E166" s="151" t="s">
        <v>3212</v>
      </c>
      <c r="F166" s="152" t="s">
        <v>3213</v>
      </c>
      <c r="G166" s="153" t="s">
        <v>3155</v>
      </c>
      <c r="H166" s="154">
        <v>1</v>
      </c>
      <c r="I166" s="40"/>
      <c r="J166" s="155">
        <f t="shared" si="10"/>
        <v>0</v>
      </c>
      <c r="K166" s="152" t="s">
        <v>1</v>
      </c>
      <c r="L166" s="24"/>
      <c r="M166" s="156" t="s">
        <v>1</v>
      </c>
      <c r="N166" s="157" t="s">
        <v>42</v>
      </c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AR166" s="41" t="s">
        <v>108</v>
      </c>
      <c r="AT166" s="41" t="s">
        <v>306</v>
      </c>
      <c r="AU166" s="41" t="s">
        <v>8</v>
      </c>
      <c r="AY166" s="17" t="s">
        <v>304</v>
      </c>
      <c r="BE166" s="42">
        <f t="shared" si="14"/>
        <v>0</v>
      </c>
      <c r="BF166" s="42">
        <f t="shared" si="15"/>
        <v>0</v>
      </c>
      <c r="BG166" s="42">
        <f t="shared" si="16"/>
        <v>0</v>
      </c>
      <c r="BH166" s="42">
        <f t="shared" si="17"/>
        <v>0</v>
      </c>
      <c r="BI166" s="42">
        <f t="shared" si="18"/>
        <v>0</v>
      </c>
      <c r="BJ166" s="17" t="s">
        <v>8</v>
      </c>
      <c r="BK166" s="42">
        <f t="shared" si="19"/>
        <v>0</v>
      </c>
      <c r="BL166" s="17" t="s">
        <v>108</v>
      </c>
      <c r="BM166" s="41" t="s">
        <v>3214</v>
      </c>
    </row>
    <row r="167" spans="2:65" s="11" customFormat="1" ht="25.9" customHeight="1" x14ac:dyDescent="0.2">
      <c r="B167" s="142"/>
      <c r="D167" s="37" t="s">
        <v>76</v>
      </c>
      <c r="E167" s="143" t="s">
        <v>3098</v>
      </c>
      <c r="F167" s="143" t="s">
        <v>3099</v>
      </c>
      <c r="J167" s="144">
        <f>BK167</f>
        <v>0</v>
      </c>
      <c r="L167" s="142"/>
      <c r="M167" s="145"/>
      <c r="P167" s="146">
        <f>SUM(P168:P172)</f>
        <v>0</v>
      </c>
      <c r="R167" s="146">
        <f>SUM(R168:R172)</f>
        <v>0</v>
      </c>
      <c r="T167" s="147">
        <f>SUM(T168:T172)</f>
        <v>0</v>
      </c>
      <c r="AR167" s="37" t="s">
        <v>8</v>
      </c>
      <c r="AT167" s="38" t="s">
        <v>76</v>
      </c>
      <c r="AU167" s="38" t="s">
        <v>77</v>
      </c>
      <c r="AY167" s="37" t="s">
        <v>304</v>
      </c>
      <c r="BK167" s="39">
        <f>SUM(BK168:BK172)</f>
        <v>0</v>
      </c>
    </row>
    <row r="168" spans="2:65" s="1" customFormat="1" ht="49.15" customHeight="1" x14ac:dyDescent="0.2">
      <c r="B168" s="24"/>
      <c r="C168" s="150" t="s">
        <v>600</v>
      </c>
      <c r="D168" s="150" t="s">
        <v>306</v>
      </c>
      <c r="E168" s="151" t="s">
        <v>3111</v>
      </c>
      <c r="F168" s="152" t="s">
        <v>3112</v>
      </c>
      <c r="G168" s="153" t="s">
        <v>2571</v>
      </c>
      <c r="H168" s="154">
        <v>3</v>
      </c>
      <c r="I168" s="40"/>
      <c r="J168" s="155">
        <f>ROUND(I168*H168,0)</f>
        <v>0</v>
      </c>
      <c r="K168" s="152" t="s">
        <v>1</v>
      </c>
      <c r="L168" s="24"/>
      <c r="M168" s="156" t="s">
        <v>1</v>
      </c>
      <c r="N168" s="157" t="s">
        <v>42</v>
      </c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41" t="s">
        <v>108</v>
      </c>
      <c r="AT168" s="41" t="s">
        <v>306</v>
      </c>
      <c r="AU168" s="41" t="s">
        <v>8</v>
      </c>
      <c r="AY168" s="17" t="s">
        <v>304</v>
      </c>
      <c r="BE168" s="42">
        <f>IF(N168="základní",J168,0)</f>
        <v>0</v>
      </c>
      <c r="BF168" s="42">
        <f>IF(N168="snížená",J168,0)</f>
        <v>0</v>
      </c>
      <c r="BG168" s="42">
        <f>IF(N168="zákl. přenesená",J168,0)</f>
        <v>0</v>
      </c>
      <c r="BH168" s="42">
        <f>IF(N168="sníž. přenesená",J168,0)</f>
        <v>0</v>
      </c>
      <c r="BI168" s="42">
        <f>IF(N168="nulová",J168,0)</f>
        <v>0</v>
      </c>
      <c r="BJ168" s="17" t="s">
        <v>8</v>
      </c>
      <c r="BK168" s="42">
        <f>ROUND(I168*H168,0)</f>
        <v>0</v>
      </c>
      <c r="BL168" s="17" t="s">
        <v>108</v>
      </c>
      <c r="BM168" s="41" t="s">
        <v>3215</v>
      </c>
    </row>
    <row r="169" spans="2:65" s="1" customFormat="1" ht="16.5" customHeight="1" x14ac:dyDescent="0.2">
      <c r="B169" s="24"/>
      <c r="C169" s="150" t="s">
        <v>606</v>
      </c>
      <c r="D169" s="150" t="s">
        <v>306</v>
      </c>
      <c r="E169" s="151" t="s">
        <v>3216</v>
      </c>
      <c r="F169" s="152" t="s">
        <v>3103</v>
      </c>
      <c r="G169" s="153" t="s">
        <v>2571</v>
      </c>
      <c r="H169" s="154">
        <v>26</v>
      </c>
      <c r="I169" s="40"/>
      <c r="J169" s="155">
        <f>ROUND(I169*H169,0)</f>
        <v>0</v>
      </c>
      <c r="K169" s="152" t="s">
        <v>1</v>
      </c>
      <c r="L169" s="24"/>
      <c r="M169" s="156" t="s">
        <v>1</v>
      </c>
      <c r="N169" s="157" t="s">
        <v>42</v>
      </c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AR169" s="41" t="s">
        <v>108</v>
      </c>
      <c r="AT169" s="41" t="s">
        <v>306</v>
      </c>
      <c r="AU169" s="41" t="s">
        <v>8</v>
      </c>
      <c r="AY169" s="17" t="s">
        <v>304</v>
      </c>
      <c r="BE169" s="42">
        <f>IF(N169="základní",J169,0)</f>
        <v>0</v>
      </c>
      <c r="BF169" s="42">
        <f>IF(N169="snížená",J169,0)</f>
        <v>0</v>
      </c>
      <c r="BG169" s="42">
        <f>IF(N169="zákl. přenesená",J169,0)</f>
        <v>0</v>
      </c>
      <c r="BH169" s="42">
        <f>IF(N169="sníž. přenesená",J169,0)</f>
        <v>0</v>
      </c>
      <c r="BI169" s="42">
        <f>IF(N169="nulová",J169,0)</f>
        <v>0</v>
      </c>
      <c r="BJ169" s="17" t="s">
        <v>8</v>
      </c>
      <c r="BK169" s="42">
        <f>ROUND(I169*H169,0)</f>
        <v>0</v>
      </c>
      <c r="BL169" s="17" t="s">
        <v>108</v>
      </c>
      <c r="BM169" s="41" t="s">
        <v>3217</v>
      </c>
    </row>
    <row r="170" spans="2:65" s="1" customFormat="1" ht="16.5" customHeight="1" x14ac:dyDescent="0.2">
      <c r="B170" s="24"/>
      <c r="C170" s="150" t="s">
        <v>611</v>
      </c>
      <c r="D170" s="150" t="s">
        <v>306</v>
      </c>
      <c r="E170" s="151" t="s">
        <v>3218</v>
      </c>
      <c r="F170" s="152" t="s">
        <v>3106</v>
      </c>
      <c r="G170" s="153" t="s">
        <v>2571</v>
      </c>
      <c r="H170" s="154">
        <v>5</v>
      </c>
      <c r="I170" s="40"/>
      <c r="J170" s="155">
        <f>ROUND(I170*H170,0)</f>
        <v>0</v>
      </c>
      <c r="K170" s="152" t="s">
        <v>1</v>
      </c>
      <c r="L170" s="24"/>
      <c r="M170" s="156" t="s">
        <v>1</v>
      </c>
      <c r="N170" s="157" t="s">
        <v>42</v>
      </c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AR170" s="41" t="s">
        <v>108</v>
      </c>
      <c r="AT170" s="41" t="s">
        <v>306</v>
      </c>
      <c r="AU170" s="41" t="s">
        <v>8</v>
      </c>
      <c r="AY170" s="17" t="s">
        <v>304</v>
      </c>
      <c r="BE170" s="42">
        <f>IF(N170="základní",J170,0)</f>
        <v>0</v>
      </c>
      <c r="BF170" s="42">
        <f>IF(N170="snížená",J170,0)</f>
        <v>0</v>
      </c>
      <c r="BG170" s="42">
        <f>IF(N170="zákl. přenesená",J170,0)</f>
        <v>0</v>
      </c>
      <c r="BH170" s="42">
        <f>IF(N170="sníž. přenesená",J170,0)</f>
        <v>0</v>
      </c>
      <c r="BI170" s="42">
        <f>IF(N170="nulová",J170,0)</f>
        <v>0</v>
      </c>
      <c r="BJ170" s="17" t="s">
        <v>8</v>
      </c>
      <c r="BK170" s="42">
        <f>ROUND(I170*H170,0)</f>
        <v>0</v>
      </c>
      <c r="BL170" s="17" t="s">
        <v>108</v>
      </c>
      <c r="BM170" s="41" t="s">
        <v>3219</v>
      </c>
    </row>
    <row r="171" spans="2:65" s="1" customFormat="1" ht="24.2" customHeight="1" x14ac:dyDescent="0.2">
      <c r="B171" s="24"/>
      <c r="C171" s="150" t="s">
        <v>615</v>
      </c>
      <c r="D171" s="150" t="s">
        <v>306</v>
      </c>
      <c r="E171" s="151" t="s">
        <v>3220</v>
      </c>
      <c r="F171" s="152" t="s">
        <v>3109</v>
      </c>
      <c r="G171" s="153" t="s">
        <v>2571</v>
      </c>
      <c r="H171" s="154">
        <v>7</v>
      </c>
      <c r="I171" s="40"/>
      <c r="J171" s="155">
        <f>ROUND(I171*H171,0)</f>
        <v>0</v>
      </c>
      <c r="K171" s="152" t="s">
        <v>1</v>
      </c>
      <c r="L171" s="24"/>
      <c r="M171" s="156" t="s">
        <v>1</v>
      </c>
      <c r="N171" s="157" t="s">
        <v>42</v>
      </c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AR171" s="41" t="s">
        <v>108</v>
      </c>
      <c r="AT171" s="41" t="s">
        <v>306</v>
      </c>
      <c r="AU171" s="41" t="s">
        <v>8</v>
      </c>
      <c r="AY171" s="17" t="s">
        <v>304</v>
      </c>
      <c r="BE171" s="42">
        <f>IF(N171="základní",J171,0)</f>
        <v>0</v>
      </c>
      <c r="BF171" s="42">
        <f>IF(N171="snížená",J171,0)</f>
        <v>0</v>
      </c>
      <c r="BG171" s="42">
        <f>IF(N171="zákl. přenesená",J171,0)</f>
        <v>0</v>
      </c>
      <c r="BH171" s="42">
        <f>IF(N171="sníž. přenesená",J171,0)</f>
        <v>0</v>
      </c>
      <c r="BI171" s="42">
        <f>IF(N171="nulová",J171,0)</f>
        <v>0</v>
      </c>
      <c r="BJ171" s="17" t="s">
        <v>8</v>
      </c>
      <c r="BK171" s="42">
        <f>ROUND(I171*H171,0)</f>
        <v>0</v>
      </c>
      <c r="BL171" s="17" t="s">
        <v>108</v>
      </c>
      <c r="BM171" s="41" t="s">
        <v>3221</v>
      </c>
    </row>
    <row r="172" spans="2:65" s="1" customFormat="1" ht="16.5" customHeight="1" x14ac:dyDescent="0.2">
      <c r="B172" s="24"/>
      <c r="C172" s="150" t="s">
        <v>620</v>
      </c>
      <c r="D172" s="150" t="s">
        <v>306</v>
      </c>
      <c r="E172" s="151" t="s">
        <v>3222</v>
      </c>
      <c r="F172" s="152" t="s">
        <v>3101</v>
      </c>
      <c r="G172" s="153" t="s">
        <v>2318</v>
      </c>
      <c r="H172" s="154">
        <v>1</v>
      </c>
      <c r="I172" s="40"/>
      <c r="J172" s="155">
        <f>ROUND(I172*H172,0)</f>
        <v>0</v>
      </c>
      <c r="K172" s="152" t="s">
        <v>1</v>
      </c>
      <c r="L172" s="24"/>
      <c r="M172" s="188" t="s">
        <v>1</v>
      </c>
      <c r="N172" s="189" t="s">
        <v>42</v>
      </c>
      <c r="O172" s="190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AR172" s="41" t="s">
        <v>108</v>
      </c>
      <c r="AT172" s="41" t="s">
        <v>306</v>
      </c>
      <c r="AU172" s="41" t="s">
        <v>8</v>
      </c>
      <c r="AY172" s="17" t="s">
        <v>304</v>
      </c>
      <c r="BE172" s="42">
        <f>IF(N172="základní",J172,0)</f>
        <v>0</v>
      </c>
      <c r="BF172" s="42">
        <f>IF(N172="snížená",J172,0)</f>
        <v>0</v>
      </c>
      <c r="BG172" s="42">
        <f>IF(N172="zákl. přenesená",J172,0)</f>
        <v>0</v>
      </c>
      <c r="BH172" s="42">
        <f>IF(N172="sníž. přenesená",J172,0)</f>
        <v>0</v>
      </c>
      <c r="BI172" s="42">
        <f>IF(N172="nulová",J172,0)</f>
        <v>0</v>
      </c>
      <c r="BJ172" s="17" t="s">
        <v>8</v>
      </c>
      <c r="BK172" s="42">
        <f>ROUND(I172*H172,0)</f>
        <v>0</v>
      </c>
      <c r="BL172" s="17" t="s">
        <v>108</v>
      </c>
      <c r="BM172" s="41" t="s">
        <v>3223</v>
      </c>
    </row>
    <row r="173" spans="2:65" s="1" customFormat="1" ht="6.95" customHeight="1" x14ac:dyDescent="0.2">
      <c r="B173" s="25"/>
      <c r="C173" s="26"/>
      <c r="D173" s="26"/>
      <c r="E173" s="26"/>
      <c r="F173" s="26"/>
      <c r="G173" s="26"/>
      <c r="H173" s="26"/>
      <c r="I173" s="26"/>
      <c r="J173" s="26"/>
      <c r="K173" s="26"/>
      <c r="L173" s="24"/>
    </row>
  </sheetData>
  <sheetProtection password="D62F" sheet="1" objects="1" scenarios="1"/>
  <autoFilter ref="C118:K17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93"/>
  <sheetViews>
    <sheetView showGridLines="0" topLeftCell="A365" zoomScale="85" zoomScaleNormal="85" workbookViewId="0">
      <selection activeCell="I387" sqref="I38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97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 x14ac:dyDescent="0.2">
      <c r="B4" s="20"/>
      <c r="D4" s="21" t="s">
        <v>109</v>
      </c>
      <c r="L4" s="20"/>
      <c r="M4" s="111" t="s">
        <v>11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59" t="s">
        <v>17</v>
      </c>
      <c r="L6" s="20"/>
    </row>
    <row r="7" spans="2:46" ht="16.5" customHeight="1" x14ac:dyDescent="0.2">
      <c r="B7" s="20"/>
      <c r="E7" s="241" t="str">
        <f>'Rekapitulace stavby'!K6</f>
        <v>Rek. pavilonu nosorožců 3, ZOO Dvůr Králové - 1.etapa</v>
      </c>
      <c r="F7" s="242"/>
      <c r="G7" s="242"/>
      <c r="H7" s="242"/>
      <c r="L7" s="20"/>
    </row>
    <row r="8" spans="2:46" s="1" customFormat="1" ht="12" customHeight="1" x14ac:dyDescent="0.2">
      <c r="B8" s="24"/>
      <c r="D8" s="59" t="s">
        <v>122</v>
      </c>
      <c r="L8" s="24"/>
    </row>
    <row r="9" spans="2:46" s="1" customFormat="1" ht="16.5" customHeight="1" x14ac:dyDescent="0.2">
      <c r="B9" s="24"/>
      <c r="E9" s="224" t="s">
        <v>3224</v>
      </c>
      <c r="F9" s="240"/>
      <c r="G9" s="240"/>
      <c r="H9" s="240"/>
      <c r="L9" s="24"/>
    </row>
    <row r="10" spans="2:46" s="1" customFormat="1" x14ac:dyDescent="0.2">
      <c r="B10" s="24"/>
      <c r="L10" s="24"/>
    </row>
    <row r="11" spans="2:46" s="1" customFormat="1" ht="12" customHeight="1" x14ac:dyDescent="0.2">
      <c r="B11" s="24"/>
      <c r="D11" s="59" t="s">
        <v>19</v>
      </c>
      <c r="F11" s="63" t="s">
        <v>1</v>
      </c>
      <c r="I11" s="59" t="s">
        <v>20</v>
      </c>
      <c r="J11" s="63" t="s">
        <v>1</v>
      </c>
      <c r="L11" s="24"/>
    </row>
    <row r="12" spans="2:46" s="1" customFormat="1" ht="12" customHeight="1" x14ac:dyDescent="0.2">
      <c r="B12" s="24"/>
      <c r="D12" s="59" t="s">
        <v>21</v>
      </c>
      <c r="F12" s="63" t="s">
        <v>2576</v>
      </c>
      <c r="I12" s="59" t="s">
        <v>23</v>
      </c>
      <c r="J12" s="57" t="str">
        <f>'Rekapitulace stavby'!AN8</f>
        <v>19. 3. 2024</v>
      </c>
      <c r="L12" s="24"/>
    </row>
    <row r="13" spans="2:46" s="1" customFormat="1" ht="10.9" customHeight="1" x14ac:dyDescent="0.2">
      <c r="B13" s="24"/>
      <c r="L13" s="24"/>
    </row>
    <row r="14" spans="2:46" s="1" customFormat="1" ht="12" customHeight="1" x14ac:dyDescent="0.2">
      <c r="B14" s="24"/>
      <c r="D14" s="59" t="s">
        <v>25</v>
      </c>
      <c r="I14" s="59" t="s">
        <v>26</v>
      </c>
      <c r="J14" s="63" t="str">
        <f>IF('Rekapitulace stavby'!AN10="","",'Rekapitulace stavby'!AN10)</f>
        <v/>
      </c>
      <c r="L14" s="24"/>
    </row>
    <row r="15" spans="2:46" s="1" customFormat="1" ht="18" customHeight="1" x14ac:dyDescent="0.2">
      <c r="B15" s="24"/>
      <c r="E15" s="63" t="str">
        <f>IF('Rekapitulace stavby'!E11="","",'Rekapitulace stavby'!E11)</f>
        <v>ZOO Dvůr Králové a.s., Štefánikova 1029, D.K.n.L.</v>
      </c>
      <c r="I15" s="59" t="s">
        <v>28</v>
      </c>
      <c r="J15" s="63" t="str">
        <f>IF('Rekapitulace stavby'!AN11="","",'Rekapitulace stavby'!AN11)</f>
        <v/>
      </c>
      <c r="L15" s="24"/>
    </row>
    <row r="16" spans="2:46" s="1" customFormat="1" ht="6.95" customHeight="1" x14ac:dyDescent="0.2">
      <c r="B16" s="24"/>
      <c r="L16" s="24"/>
    </row>
    <row r="17" spans="2:12" s="1" customFormat="1" ht="12" customHeight="1" x14ac:dyDescent="0.2">
      <c r="B17" s="24"/>
      <c r="D17" s="59" t="s">
        <v>29</v>
      </c>
      <c r="I17" s="59" t="s">
        <v>26</v>
      </c>
      <c r="J17" s="60" t="str">
        <f>'Rekapitulace stavby'!AN13</f>
        <v>Vyplň údaj</v>
      </c>
      <c r="L17" s="24"/>
    </row>
    <row r="18" spans="2:12" s="1" customFormat="1" ht="18" customHeight="1" x14ac:dyDescent="0.2">
      <c r="B18" s="24"/>
      <c r="E18" s="243" t="str">
        <f>'Rekapitulace stavby'!E14</f>
        <v>Vyplň údaj</v>
      </c>
      <c r="F18" s="244"/>
      <c r="G18" s="244"/>
      <c r="H18" s="244"/>
      <c r="I18" s="59" t="s">
        <v>28</v>
      </c>
      <c r="J18" s="60" t="str">
        <f>'Rekapitulace stavby'!AN14</f>
        <v>Vyplň údaj</v>
      </c>
      <c r="L18" s="24"/>
    </row>
    <row r="19" spans="2:12" s="1" customFormat="1" ht="6.95" customHeight="1" x14ac:dyDescent="0.2">
      <c r="B19" s="24"/>
      <c r="L19" s="24"/>
    </row>
    <row r="20" spans="2:12" s="1" customFormat="1" ht="12" customHeight="1" x14ac:dyDescent="0.2">
      <c r="B20" s="24"/>
      <c r="D20" s="59" t="s">
        <v>31</v>
      </c>
      <c r="I20" s="59" t="s">
        <v>26</v>
      </c>
      <c r="J20" s="63" t="str">
        <f>IF('Rekapitulace stavby'!AN16="","",'Rekapitulace stavby'!AN16)</f>
        <v/>
      </c>
      <c r="L20" s="24"/>
    </row>
    <row r="21" spans="2:12" s="1" customFormat="1" ht="18" customHeight="1" x14ac:dyDescent="0.2">
      <c r="B21" s="24"/>
      <c r="E21" s="63" t="str">
        <f>IF('Rekapitulace stavby'!E17="","",'Rekapitulace stavby'!E17)</f>
        <v>Projektis DK s.r.o., Legionářská 562, D.K.n.L.</v>
      </c>
      <c r="I21" s="59" t="s">
        <v>28</v>
      </c>
      <c r="J21" s="63" t="str">
        <f>IF('Rekapitulace stavby'!AN17="","",'Rekapitulace stavby'!AN17)</f>
        <v/>
      </c>
      <c r="L21" s="24"/>
    </row>
    <row r="22" spans="2:12" s="1" customFormat="1" ht="6.95" customHeight="1" x14ac:dyDescent="0.2">
      <c r="B22" s="24"/>
      <c r="L22" s="24"/>
    </row>
    <row r="23" spans="2:12" s="1" customFormat="1" ht="12" customHeight="1" x14ac:dyDescent="0.2">
      <c r="B23" s="24"/>
      <c r="D23" s="59" t="s">
        <v>34</v>
      </c>
      <c r="I23" s="59" t="s">
        <v>26</v>
      </c>
      <c r="J23" s="63" t="str">
        <f>IF('Rekapitulace stavby'!AN19="","",'Rekapitulace stavby'!AN19)</f>
        <v/>
      </c>
      <c r="L23" s="24"/>
    </row>
    <row r="24" spans="2:12" s="1" customFormat="1" ht="18" customHeight="1" x14ac:dyDescent="0.2">
      <c r="B24" s="24"/>
      <c r="E24" s="63" t="str">
        <f>IF('Rekapitulace stavby'!E20="","",'Rekapitulace stavby'!E20)</f>
        <v>ing. V. Švehla</v>
      </c>
      <c r="I24" s="59" t="s">
        <v>28</v>
      </c>
      <c r="J24" s="63" t="str">
        <f>IF('Rekapitulace stavby'!AN20="","",'Rekapitulace stavby'!AN20)</f>
        <v/>
      </c>
      <c r="L24" s="24"/>
    </row>
    <row r="25" spans="2:12" s="1" customFormat="1" ht="6.95" customHeight="1" x14ac:dyDescent="0.2">
      <c r="B25" s="24"/>
      <c r="L25" s="24"/>
    </row>
    <row r="26" spans="2:12" s="1" customFormat="1" ht="12" customHeight="1" x14ac:dyDescent="0.2">
      <c r="B26" s="24"/>
      <c r="D26" s="59" t="s">
        <v>36</v>
      </c>
      <c r="L26" s="24"/>
    </row>
    <row r="27" spans="2:12" s="7" customFormat="1" ht="16.5" customHeight="1" x14ac:dyDescent="0.2">
      <c r="B27" s="112"/>
      <c r="E27" s="217" t="s">
        <v>1</v>
      </c>
      <c r="F27" s="217"/>
      <c r="G27" s="217"/>
      <c r="H27" s="217"/>
      <c r="L27" s="112"/>
    </row>
    <row r="28" spans="2:12" s="1" customFormat="1" ht="6.95" customHeight="1" x14ac:dyDescent="0.2">
      <c r="B28" s="24"/>
      <c r="L28" s="24"/>
    </row>
    <row r="29" spans="2:12" s="1" customFormat="1" ht="6.95" customHeight="1" x14ac:dyDescent="0.2">
      <c r="B29" s="24"/>
      <c r="D29" s="81"/>
      <c r="E29" s="81"/>
      <c r="F29" s="81"/>
      <c r="G29" s="81"/>
      <c r="H29" s="81"/>
      <c r="I29" s="81"/>
      <c r="J29" s="81"/>
      <c r="K29" s="81"/>
      <c r="L29" s="24"/>
    </row>
    <row r="30" spans="2:12" s="1" customFormat="1" ht="25.35" customHeight="1" x14ac:dyDescent="0.2">
      <c r="B30" s="24"/>
      <c r="D30" s="113" t="s">
        <v>37</v>
      </c>
      <c r="J30" s="114">
        <f>ROUND(J146, 0)</f>
        <v>0</v>
      </c>
      <c r="L30" s="24"/>
    </row>
    <row r="31" spans="2:12" s="1" customFormat="1" ht="6.95" customHeight="1" x14ac:dyDescent="0.2">
      <c r="B31" s="24"/>
      <c r="D31" s="81"/>
      <c r="E31" s="81"/>
      <c r="F31" s="81"/>
      <c r="G31" s="81"/>
      <c r="H31" s="81"/>
      <c r="I31" s="81"/>
      <c r="J31" s="81"/>
      <c r="K31" s="81"/>
      <c r="L31" s="24"/>
    </row>
    <row r="32" spans="2:12" s="1" customFormat="1" ht="14.45" customHeight="1" x14ac:dyDescent="0.2">
      <c r="B32" s="24"/>
      <c r="F32" s="115" t="s">
        <v>39</v>
      </c>
      <c r="I32" s="115" t="s">
        <v>38</v>
      </c>
      <c r="J32" s="115" t="s">
        <v>40</v>
      </c>
      <c r="L32" s="24"/>
    </row>
    <row r="33" spans="2:12" s="1" customFormat="1" ht="14.45" customHeight="1" x14ac:dyDescent="0.2">
      <c r="B33" s="24"/>
      <c r="D33" s="116" t="s">
        <v>41</v>
      </c>
      <c r="E33" s="59" t="s">
        <v>42</v>
      </c>
      <c r="F33" s="117">
        <f>ROUND((SUM(BE146:BE392)),  0)</f>
        <v>0</v>
      </c>
      <c r="I33" s="118">
        <v>0.21</v>
      </c>
      <c r="J33" s="117">
        <f>ROUND(((SUM(BE146:BE392))*I33),  0)</f>
        <v>0</v>
      </c>
      <c r="L33" s="24"/>
    </row>
    <row r="34" spans="2:12" s="1" customFormat="1" ht="14.45" customHeight="1" x14ac:dyDescent="0.2">
      <c r="B34" s="24"/>
      <c r="E34" s="59" t="s">
        <v>43</v>
      </c>
      <c r="F34" s="117">
        <f>ROUND((SUM(BF146:BF392)),  0)</f>
        <v>0</v>
      </c>
      <c r="I34" s="118">
        <v>0.12</v>
      </c>
      <c r="J34" s="117">
        <f>ROUND(((SUM(BF146:BF392))*I34),  0)</f>
        <v>0</v>
      </c>
      <c r="L34" s="24"/>
    </row>
    <row r="35" spans="2:12" s="1" customFormat="1" ht="14.45" hidden="1" customHeight="1" x14ac:dyDescent="0.2">
      <c r="B35" s="24"/>
      <c r="E35" s="59" t="s">
        <v>44</v>
      </c>
      <c r="F35" s="117">
        <f>ROUND((SUM(BG146:BG392)),  0)</f>
        <v>0</v>
      </c>
      <c r="I35" s="118">
        <v>0.21</v>
      </c>
      <c r="J35" s="117">
        <f>0</f>
        <v>0</v>
      </c>
      <c r="L35" s="24"/>
    </row>
    <row r="36" spans="2:12" s="1" customFormat="1" ht="14.45" hidden="1" customHeight="1" x14ac:dyDescent="0.2">
      <c r="B36" s="24"/>
      <c r="E36" s="59" t="s">
        <v>45</v>
      </c>
      <c r="F36" s="117">
        <f>ROUND((SUM(BH146:BH392)),  0)</f>
        <v>0</v>
      </c>
      <c r="I36" s="118">
        <v>0.12</v>
      </c>
      <c r="J36" s="117">
        <f>0</f>
        <v>0</v>
      </c>
      <c r="L36" s="24"/>
    </row>
    <row r="37" spans="2:12" s="1" customFormat="1" ht="14.45" hidden="1" customHeight="1" x14ac:dyDescent="0.2">
      <c r="B37" s="24"/>
      <c r="E37" s="59" t="s">
        <v>46</v>
      </c>
      <c r="F37" s="117">
        <f>ROUND((SUM(BI146:BI392)),  0)</f>
        <v>0</v>
      </c>
      <c r="I37" s="118">
        <v>0</v>
      </c>
      <c r="J37" s="117">
        <f>0</f>
        <v>0</v>
      </c>
      <c r="L37" s="24"/>
    </row>
    <row r="38" spans="2:12" s="1" customFormat="1" ht="6.95" customHeight="1" x14ac:dyDescent="0.2">
      <c r="B38" s="24"/>
      <c r="L38" s="24"/>
    </row>
    <row r="39" spans="2:12" s="1" customFormat="1" ht="25.35" customHeight="1" x14ac:dyDescent="0.2">
      <c r="B39" s="24"/>
      <c r="C39" s="119"/>
      <c r="D39" s="120" t="s">
        <v>47</v>
      </c>
      <c r="E39" s="84"/>
      <c r="F39" s="84"/>
      <c r="G39" s="121" t="s">
        <v>48</v>
      </c>
      <c r="H39" s="122" t="s">
        <v>49</v>
      </c>
      <c r="I39" s="84"/>
      <c r="J39" s="123">
        <f>SUM(J30:J37)</f>
        <v>0</v>
      </c>
      <c r="K39" s="124"/>
      <c r="L39" s="24"/>
    </row>
    <row r="40" spans="2:12" s="1" customFormat="1" ht="14.45" customHeight="1" x14ac:dyDescent="0.2">
      <c r="B40" s="24"/>
      <c r="L40" s="2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24"/>
      <c r="D50" s="72" t="s">
        <v>50</v>
      </c>
      <c r="E50" s="73"/>
      <c r="F50" s="73"/>
      <c r="G50" s="72" t="s">
        <v>51</v>
      </c>
      <c r="H50" s="73"/>
      <c r="I50" s="73"/>
      <c r="J50" s="73"/>
      <c r="K50" s="73"/>
      <c r="L50" s="2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24"/>
      <c r="D61" s="74" t="s">
        <v>52</v>
      </c>
      <c r="E61" s="66"/>
      <c r="F61" s="125" t="s">
        <v>53</v>
      </c>
      <c r="G61" s="74" t="s">
        <v>52</v>
      </c>
      <c r="H61" s="66"/>
      <c r="I61" s="66"/>
      <c r="J61" s="126" t="s">
        <v>53</v>
      </c>
      <c r="K61" s="66"/>
      <c r="L61" s="2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24"/>
      <c r="D65" s="72" t="s">
        <v>54</v>
      </c>
      <c r="E65" s="73"/>
      <c r="F65" s="73"/>
      <c r="G65" s="72" t="s">
        <v>55</v>
      </c>
      <c r="H65" s="73"/>
      <c r="I65" s="73"/>
      <c r="J65" s="73"/>
      <c r="K65" s="73"/>
      <c r="L65" s="2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24"/>
      <c r="D76" s="74" t="s">
        <v>52</v>
      </c>
      <c r="E76" s="66"/>
      <c r="F76" s="125" t="s">
        <v>53</v>
      </c>
      <c r="G76" s="74" t="s">
        <v>52</v>
      </c>
      <c r="H76" s="66"/>
      <c r="I76" s="66"/>
      <c r="J76" s="126" t="s">
        <v>53</v>
      </c>
      <c r="K76" s="66"/>
      <c r="L76" s="24"/>
    </row>
    <row r="77" spans="2:12" s="1" customFormat="1" ht="14.4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4"/>
    </row>
    <row r="81" spans="2:47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4"/>
    </row>
    <row r="82" spans="2:47" s="1" customFormat="1" ht="24.95" customHeight="1" x14ac:dyDescent="0.2">
      <c r="B82" s="24"/>
      <c r="C82" s="21" t="s">
        <v>258</v>
      </c>
      <c r="L82" s="24"/>
    </row>
    <row r="83" spans="2:47" s="1" customFormat="1" ht="6.95" customHeight="1" x14ac:dyDescent="0.2">
      <c r="B83" s="24"/>
      <c r="L83" s="24"/>
    </row>
    <row r="84" spans="2:47" s="1" customFormat="1" ht="12" customHeight="1" x14ac:dyDescent="0.2">
      <c r="B84" s="24"/>
      <c r="C84" s="59" t="s">
        <v>17</v>
      </c>
      <c r="L84" s="24"/>
    </row>
    <row r="85" spans="2:47" s="1" customFormat="1" ht="16.5" customHeight="1" x14ac:dyDescent="0.2">
      <c r="B85" s="24"/>
      <c r="E85" s="241" t="str">
        <f>E7</f>
        <v>Rek. pavilonu nosorožců 3, ZOO Dvůr Králové - 1.etapa</v>
      </c>
      <c r="F85" s="242"/>
      <c r="G85" s="242"/>
      <c r="H85" s="242"/>
      <c r="L85" s="24"/>
    </row>
    <row r="86" spans="2:47" s="1" customFormat="1" ht="12" customHeight="1" x14ac:dyDescent="0.2">
      <c r="B86" s="24"/>
      <c r="C86" s="59" t="s">
        <v>122</v>
      </c>
      <c r="L86" s="24"/>
    </row>
    <row r="87" spans="2:47" s="1" customFormat="1" ht="16.5" customHeight="1" x14ac:dyDescent="0.2">
      <c r="B87" s="24"/>
      <c r="E87" s="224" t="str">
        <f>E9</f>
        <v>15 - Elektroinstalace - 1.etapa</v>
      </c>
      <c r="F87" s="240"/>
      <c r="G87" s="240"/>
      <c r="H87" s="240"/>
      <c r="L87" s="24"/>
    </row>
    <row r="88" spans="2:47" s="1" customFormat="1" ht="6.95" customHeight="1" x14ac:dyDescent="0.2">
      <c r="B88" s="24"/>
      <c r="L88" s="24"/>
    </row>
    <row r="89" spans="2:47" s="1" customFormat="1" ht="12" customHeight="1" x14ac:dyDescent="0.2">
      <c r="B89" s="24"/>
      <c r="C89" s="59" t="s">
        <v>21</v>
      </c>
      <c r="F89" s="63" t="str">
        <f>F12</f>
        <v xml:space="preserve"> </v>
      </c>
      <c r="I89" s="59" t="s">
        <v>23</v>
      </c>
      <c r="J89" s="57" t="str">
        <f>IF(J12="","",J12)</f>
        <v>19. 3. 2024</v>
      </c>
      <c r="L89" s="24"/>
    </row>
    <row r="90" spans="2:47" s="1" customFormat="1" ht="6.95" customHeight="1" x14ac:dyDescent="0.2">
      <c r="B90" s="24"/>
      <c r="L90" s="24"/>
    </row>
    <row r="91" spans="2:47" s="1" customFormat="1" ht="40.15" customHeight="1" x14ac:dyDescent="0.2">
      <c r="B91" s="24"/>
      <c r="C91" s="59" t="s">
        <v>25</v>
      </c>
      <c r="F91" s="63" t="str">
        <f>E15</f>
        <v>ZOO Dvůr Králové a.s., Štefánikova 1029, D.K.n.L.</v>
      </c>
      <c r="I91" s="59" t="s">
        <v>31</v>
      </c>
      <c r="J91" s="127" t="str">
        <f>E21</f>
        <v>Projektis DK s.r.o., Legionářská 562, D.K.n.L.</v>
      </c>
      <c r="L91" s="24"/>
    </row>
    <row r="92" spans="2:47" s="1" customFormat="1" ht="15.2" customHeight="1" x14ac:dyDescent="0.2">
      <c r="B92" s="24"/>
      <c r="C92" s="59" t="s">
        <v>29</v>
      </c>
      <c r="F92" s="63" t="str">
        <f>IF(E18="","",E18)</f>
        <v>Vyplň údaj</v>
      </c>
      <c r="I92" s="59" t="s">
        <v>34</v>
      </c>
      <c r="J92" s="127" t="str">
        <f>E24</f>
        <v>ing. V. Švehla</v>
      </c>
      <c r="L92" s="24"/>
    </row>
    <row r="93" spans="2:47" s="1" customFormat="1" ht="10.35" customHeight="1" x14ac:dyDescent="0.2">
      <c r="B93" s="24"/>
      <c r="L93" s="24"/>
    </row>
    <row r="94" spans="2:47" s="1" customFormat="1" ht="29.25" customHeight="1" x14ac:dyDescent="0.2">
      <c r="B94" s="24"/>
      <c r="C94" s="128" t="s">
        <v>259</v>
      </c>
      <c r="D94" s="119"/>
      <c r="E94" s="119"/>
      <c r="F94" s="119"/>
      <c r="G94" s="119"/>
      <c r="H94" s="119"/>
      <c r="I94" s="119"/>
      <c r="J94" s="129" t="s">
        <v>260</v>
      </c>
      <c r="K94" s="119"/>
      <c r="L94" s="24"/>
    </row>
    <row r="95" spans="2:47" s="1" customFormat="1" ht="10.35" customHeight="1" x14ac:dyDescent="0.2">
      <c r="B95" s="24"/>
      <c r="L95" s="24"/>
    </row>
    <row r="96" spans="2:47" s="1" customFormat="1" ht="22.9" customHeight="1" x14ac:dyDescent="0.2">
      <c r="B96" s="24"/>
      <c r="C96" s="130" t="s">
        <v>261</v>
      </c>
      <c r="J96" s="114">
        <f>J146</f>
        <v>0</v>
      </c>
      <c r="L96" s="24"/>
      <c r="AU96" s="17" t="s">
        <v>262</v>
      </c>
    </row>
    <row r="97" spans="2:12" s="8" customFormat="1" ht="24.95" customHeight="1" x14ac:dyDescent="0.2">
      <c r="B97" s="131"/>
      <c r="D97" s="132" t="s">
        <v>2842</v>
      </c>
      <c r="E97" s="133"/>
      <c r="F97" s="133"/>
      <c r="G97" s="133"/>
      <c r="H97" s="133"/>
      <c r="I97" s="133"/>
      <c r="J97" s="134">
        <f>J147</f>
        <v>0</v>
      </c>
      <c r="L97" s="131"/>
    </row>
    <row r="98" spans="2:12" s="9" customFormat="1" ht="19.899999999999999" customHeight="1" x14ac:dyDescent="0.2">
      <c r="B98" s="135"/>
      <c r="D98" s="136" t="s">
        <v>3225</v>
      </c>
      <c r="E98" s="137"/>
      <c r="F98" s="137"/>
      <c r="G98" s="137"/>
      <c r="H98" s="137"/>
      <c r="I98" s="137"/>
      <c r="J98" s="138">
        <f>J148</f>
        <v>0</v>
      </c>
      <c r="L98" s="135"/>
    </row>
    <row r="99" spans="2:12" s="9" customFormat="1" ht="19.899999999999999" customHeight="1" x14ac:dyDescent="0.2">
      <c r="B99" s="135"/>
      <c r="D99" s="136" t="s">
        <v>3226</v>
      </c>
      <c r="E99" s="137"/>
      <c r="F99" s="137"/>
      <c r="G99" s="137"/>
      <c r="H99" s="137"/>
      <c r="I99" s="137"/>
      <c r="J99" s="138">
        <f>J153</f>
        <v>0</v>
      </c>
      <c r="L99" s="135"/>
    </row>
    <row r="100" spans="2:12" s="9" customFormat="1" ht="19.899999999999999" customHeight="1" x14ac:dyDescent="0.2">
      <c r="B100" s="135"/>
      <c r="D100" s="136" t="s">
        <v>3227</v>
      </c>
      <c r="E100" s="137"/>
      <c r="F100" s="137"/>
      <c r="G100" s="137"/>
      <c r="H100" s="137"/>
      <c r="I100" s="137"/>
      <c r="J100" s="138">
        <f>J155</f>
        <v>0</v>
      </c>
      <c r="L100" s="135"/>
    </row>
    <row r="101" spans="2:12" s="9" customFormat="1" ht="19.899999999999999" customHeight="1" x14ac:dyDescent="0.2">
      <c r="B101" s="135"/>
      <c r="D101" s="136" t="s">
        <v>3228</v>
      </c>
      <c r="E101" s="137"/>
      <c r="F101" s="137"/>
      <c r="G101" s="137"/>
      <c r="H101" s="137"/>
      <c r="I101" s="137"/>
      <c r="J101" s="138">
        <f>J157</f>
        <v>0</v>
      </c>
      <c r="L101" s="135"/>
    </row>
    <row r="102" spans="2:12" s="9" customFormat="1" ht="14.85" customHeight="1" x14ac:dyDescent="0.2">
      <c r="B102" s="135"/>
      <c r="D102" s="136" t="s">
        <v>3229</v>
      </c>
      <c r="E102" s="137"/>
      <c r="F102" s="137"/>
      <c r="G102" s="137"/>
      <c r="H102" s="137"/>
      <c r="I102" s="137"/>
      <c r="J102" s="138">
        <f>J158</f>
        <v>0</v>
      </c>
      <c r="L102" s="135"/>
    </row>
    <row r="103" spans="2:12" s="9" customFormat="1" ht="14.85" customHeight="1" x14ac:dyDescent="0.2">
      <c r="B103" s="135"/>
      <c r="D103" s="136" t="s">
        <v>3230</v>
      </c>
      <c r="E103" s="137"/>
      <c r="F103" s="137"/>
      <c r="G103" s="137"/>
      <c r="H103" s="137"/>
      <c r="I103" s="137"/>
      <c r="J103" s="138">
        <f>J183</f>
        <v>0</v>
      </c>
      <c r="L103" s="135"/>
    </row>
    <row r="104" spans="2:12" s="9" customFormat="1" ht="14.85" customHeight="1" x14ac:dyDescent="0.2">
      <c r="B104" s="135"/>
      <c r="D104" s="136" t="s">
        <v>3231</v>
      </c>
      <c r="E104" s="137"/>
      <c r="F104" s="137"/>
      <c r="G104" s="137"/>
      <c r="H104" s="137"/>
      <c r="I104" s="137"/>
      <c r="J104" s="138">
        <f>J198</f>
        <v>0</v>
      </c>
      <c r="L104" s="135"/>
    </row>
    <row r="105" spans="2:12" s="9" customFormat="1" ht="14.85" customHeight="1" x14ac:dyDescent="0.2">
      <c r="B105" s="135"/>
      <c r="D105" s="136" t="s">
        <v>3232</v>
      </c>
      <c r="E105" s="137"/>
      <c r="F105" s="137"/>
      <c r="G105" s="137"/>
      <c r="H105" s="137"/>
      <c r="I105" s="137"/>
      <c r="J105" s="138">
        <f>J211</f>
        <v>0</v>
      </c>
      <c r="L105" s="135"/>
    </row>
    <row r="106" spans="2:12" s="9" customFormat="1" ht="14.85" customHeight="1" x14ac:dyDescent="0.2">
      <c r="B106" s="135"/>
      <c r="D106" s="136" t="s">
        <v>3233</v>
      </c>
      <c r="E106" s="137"/>
      <c r="F106" s="137"/>
      <c r="G106" s="137"/>
      <c r="H106" s="137"/>
      <c r="I106" s="137"/>
      <c r="J106" s="138">
        <f>J220</f>
        <v>0</v>
      </c>
      <c r="L106" s="135"/>
    </row>
    <row r="107" spans="2:12" s="9" customFormat="1" ht="14.85" customHeight="1" x14ac:dyDescent="0.2">
      <c r="B107" s="135"/>
      <c r="D107" s="136" t="s">
        <v>3234</v>
      </c>
      <c r="E107" s="137"/>
      <c r="F107" s="137"/>
      <c r="G107" s="137"/>
      <c r="H107" s="137"/>
      <c r="I107" s="137"/>
      <c r="J107" s="138">
        <f>J226</f>
        <v>0</v>
      </c>
      <c r="L107" s="135"/>
    </row>
    <row r="108" spans="2:12" s="9" customFormat="1" ht="14.85" customHeight="1" x14ac:dyDescent="0.2">
      <c r="B108" s="135"/>
      <c r="D108" s="136" t="s">
        <v>3235</v>
      </c>
      <c r="E108" s="137"/>
      <c r="F108" s="137"/>
      <c r="G108" s="137"/>
      <c r="H108" s="137"/>
      <c r="I108" s="137"/>
      <c r="J108" s="138">
        <f>J231</f>
        <v>0</v>
      </c>
      <c r="L108" s="135"/>
    </row>
    <row r="109" spans="2:12" s="9" customFormat="1" ht="14.85" customHeight="1" x14ac:dyDescent="0.2">
      <c r="B109" s="135"/>
      <c r="D109" s="136" t="s">
        <v>3236</v>
      </c>
      <c r="E109" s="137"/>
      <c r="F109" s="137"/>
      <c r="G109" s="137"/>
      <c r="H109" s="137"/>
      <c r="I109" s="137"/>
      <c r="J109" s="138">
        <f>J243</f>
        <v>0</v>
      </c>
      <c r="L109" s="135"/>
    </row>
    <row r="110" spans="2:12" s="9" customFormat="1" ht="19.899999999999999" customHeight="1" x14ac:dyDescent="0.2">
      <c r="B110" s="135"/>
      <c r="D110" s="136" t="s">
        <v>3237</v>
      </c>
      <c r="E110" s="137"/>
      <c r="F110" s="137"/>
      <c r="G110" s="137"/>
      <c r="H110" s="137"/>
      <c r="I110" s="137"/>
      <c r="J110" s="138">
        <f>J262</f>
        <v>0</v>
      </c>
      <c r="L110" s="135"/>
    </row>
    <row r="111" spans="2:12" s="9" customFormat="1" ht="19.899999999999999" customHeight="1" x14ac:dyDescent="0.2">
      <c r="B111" s="135"/>
      <c r="D111" s="136" t="s">
        <v>3238</v>
      </c>
      <c r="E111" s="137"/>
      <c r="F111" s="137"/>
      <c r="G111" s="137"/>
      <c r="H111" s="137"/>
      <c r="I111" s="137"/>
      <c r="J111" s="138">
        <f>J264</f>
        <v>0</v>
      </c>
      <c r="L111" s="135"/>
    </row>
    <row r="112" spans="2:12" s="9" customFormat="1" ht="19.899999999999999" customHeight="1" x14ac:dyDescent="0.2">
      <c r="B112" s="135"/>
      <c r="D112" s="136" t="s">
        <v>3239</v>
      </c>
      <c r="E112" s="137"/>
      <c r="F112" s="137"/>
      <c r="G112" s="137"/>
      <c r="H112" s="137"/>
      <c r="I112" s="137"/>
      <c r="J112" s="138">
        <f>J266</f>
        <v>0</v>
      </c>
      <c r="L112" s="135"/>
    </row>
    <row r="113" spans="2:12" s="9" customFormat="1" ht="14.85" customHeight="1" x14ac:dyDescent="0.2">
      <c r="B113" s="135"/>
      <c r="D113" s="136" t="s">
        <v>3234</v>
      </c>
      <c r="E113" s="137"/>
      <c r="F113" s="137"/>
      <c r="G113" s="137"/>
      <c r="H113" s="137"/>
      <c r="I113" s="137"/>
      <c r="J113" s="138">
        <f>J267</f>
        <v>0</v>
      </c>
      <c r="L113" s="135"/>
    </row>
    <row r="114" spans="2:12" s="9" customFormat="1" ht="19.899999999999999" customHeight="1" x14ac:dyDescent="0.2">
      <c r="B114" s="135"/>
      <c r="D114" s="136" t="s">
        <v>3240</v>
      </c>
      <c r="E114" s="137"/>
      <c r="F114" s="137"/>
      <c r="G114" s="137"/>
      <c r="H114" s="137"/>
      <c r="I114" s="137"/>
      <c r="J114" s="138">
        <f>J269</f>
        <v>0</v>
      </c>
      <c r="L114" s="135"/>
    </row>
    <row r="115" spans="2:12" s="9" customFormat="1" ht="14.85" customHeight="1" x14ac:dyDescent="0.2">
      <c r="B115" s="135"/>
      <c r="D115" s="136" t="s">
        <v>3241</v>
      </c>
      <c r="E115" s="137"/>
      <c r="F115" s="137"/>
      <c r="G115" s="137"/>
      <c r="H115" s="137"/>
      <c r="I115" s="137"/>
      <c r="J115" s="138">
        <f>J270</f>
        <v>0</v>
      </c>
      <c r="L115" s="135"/>
    </row>
    <row r="116" spans="2:12" s="9" customFormat="1" ht="14.85" customHeight="1" x14ac:dyDescent="0.2">
      <c r="B116" s="135"/>
      <c r="D116" s="136" t="s">
        <v>3229</v>
      </c>
      <c r="E116" s="137"/>
      <c r="F116" s="137"/>
      <c r="G116" s="137"/>
      <c r="H116" s="137"/>
      <c r="I116" s="137"/>
      <c r="J116" s="138">
        <f>J275</f>
        <v>0</v>
      </c>
      <c r="L116" s="135"/>
    </row>
    <row r="117" spans="2:12" s="9" customFormat="1" ht="14.85" customHeight="1" x14ac:dyDescent="0.2">
      <c r="B117" s="135"/>
      <c r="D117" s="136" t="s">
        <v>3230</v>
      </c>
      <c r="E117" s="137"/>
      <c r="F117" s="137"/>
      <c r="G117" s="137"/>
      <c r="H117" s="137"/>
      <c r="I117" s="137"/>
      <c r="J117" s="138">
        <f>J298</f>
        <v>0</v>
      </c>
      <c r="L117" s="135"/>
    </row>
    <row r="118" spans="2:12" s="9" customFormat="1" ht="14.85" customHeight="1" x14ac:dyDescent="0.2">
      <c r="B118" s="135"/>
      <c r="D118" s="136" t="s">
        <v>3231</v>
      </c>
      <c r="E118" s="137"/>
      <c r="F118" s="137"/>
      <c r="G118" s="137"/>
      <c r="H118" s="137"/>
      <c r="I118" s="137"/>
      <c r="J118" s="138">
        <f>J318</f>
        <v>0</v>
      </c>
      <c r="L118" s="135"/>
    </row>
    <row r="119" spans="2:12" s="9" customFormat="1" ht="14.85" customHeight="1" x14ac:dyDescent="0.2">
      <c r="B119" s="135"/>
      <c r="D119" s="136" t="s">
        <v>3232</v>
      </c>
      <c r="E119" s="137"/>
      <c r="F119" s="137"/>
      <c r="G119" s="137"/>
      <c r="H119" s="137"/>
      <c r="I119" s="137"/>
      <c r="J119" s="138">
        <f>J331</f>
        <v>0</v>
      </c>
      <c r="L119" s="135"/>
    </row>
    <row r="120" spans="2:12" s="9" customFormat="1" ht="14.85" customHeight="1" x14ac:dyDescent="0.2">
      <c r="B120" s="135"/>
      <c r="D120" s="136" t="s">
        <v>3233</v>
      </c>
      <c r="E120" s="137"/>
      <c r="F120" s="137"/>
      <c r="G120" s="137"/>
      <c r="H120" s="137"/>
      <c r="I120" s="137"/>
      <c r="J120" s="138">
        <f>J339</f>
        <v>0</v>
      </c>
      <c r="L120" s="135"/>
    </row>
    <row r="121" spans="2:12" s="9" customFormat="1" ht="14.85" customHeight="1" x14ac:dyDescent="0.2">
      <c r="B121" s="135"/>
      <c r="D121" s="136" t="s">
        <v>3234</v>
      </c>
      <c r="E121" s="137"/>
      <c r="F121" s="137"/>
      <c r="G121" s="137"/>
      <c r="H121" s="137"/>
      <c r="I121" s="137"/>
      <c r="J121" s="138">
        <f>J346</f>
        <v>0</v>
      </c>
      <c r="L121" s="135"/>
    </row>
    <row r="122" spans="2:12" s="9" customFormat="1" ht="14.85" customHeight="1" x14ac:dyDescent="0.2">
      <c r="B122" s="135"/>
      <c r="D122" s="136" t="s">
        <v>3235</v>
      </c>
      <c r="E122" s="137"/>
      <c r="F122" s="137"/>
      <c r="G122" s="137"/>
      <c r="H122" s="137"/>
      <c r="I122" s="137"/>
      <c r="J122" s="138">
        <f>J354</f>
        <v>0</v>
      </c>
      <c r="L122" s="135"/>
    </row>
    <row r="123" spans="2:12" s="9" customFormat="1" ht="14.85" customHeight="1" x14ac:dyDescent="0.2">
      <c r="B123" s="135"/>
      <c r="D123" s="136" t="s">
        <v>3236</v>
      </c>
      <c r="E123" s="137"/>
      <c r="F123" s="137"/>
      <c r="G123" s="137"/>
      <c r="H123" s="137"/>
      <c r="I123" s="137"/>
      <c r="J123" s="138">
        <f>J365</f>
        <v>0</v>
      </c>
      <c r="L123" s="135"/>
    </row>
    <row r="124" spans="2:12" s="9" customFormat="1" ht="19.899999999999999" customHeight="1" x14ac:dyDescent="0.2">
      <c r="B124" s="135"/>
      <c r="D124" s="136" t="s">
        <v>3242</v>
      </c>
      <c r="E124" s="137"/>
      <c r="F124" s="137"/>
      <c r="G124" s="137"/>
      <c r="H124" s="137"/>
      <c r="I124" s="137"/>
      <c r="J124" s="138">
        <f>J386</f>
        <v>0</v>
      </c>
      <c r="L124" s="135"/>
    </row>
    <row r="125" spans="2:12" s="9" customFormat="1" ht="19.899999999999999" customHeight="1" x14ac:dyDescent="0.2">
      <c r="B125" s="135"/>
      <c r="D125" s="136" t="s">
        <v>3243</v>
      </c>
      <c r="E125" s="137"/>
      <c r="F125" s="137"/>
      <c r="G125" s="137"/>
      <c r="H125" s="137"/>
      <c r="I125" s="137"/>
      <c r="J125" s="138">
        <f>J388</f>
        <v>0</v>
      </c>
      <c r="L125" s="135"/>
    </row>
    <row r="126" spans="2:12" s="9" customFormat="1" ht="19.899999999999999" customHeight="1" x14ac:dyDescent="0.2">
      <c r="B126" s="135"/>
      <c r="D126" s="136" t="s">
        <v>3244</v>
      </c>
      <c r="E126" s="137"/>
      <c r="F126" s="137"/>
      <c r="G126" s="137"/>
      <c r="H126" s="137"/>
      <c r="I126" s="137"/>
      <c r="J126" s="138">
        <f>J390</f>
        <v>0</v>
      </c>
      <c r="L126" s="135"/>
    </row>
    <row r="127" spans="2:12" s="1" customFormat="1" ht="21.75" customHeight="1" x14ac:dyDescent="0.2">
      <c r="B127" s="24"/>
      <c r="L127" s="24"/>
    </row>
    <row r="128" spans="2:12" s="1" customFormat="1" ht="6.95" customHeight="1" x14ac:dyDescent="0.2">
      <c r="B128" s="25"/>
      <c r="C128" s="26"/>
      <c r="D128" s="26"/>
      <c r="E128" s="26"/>
      <c r="F128" s="26"/>
      <c r="G128" s="26"/>
      <c r="H128" s="26"/>
      <c r="I128" s="26"/>
      <c r="J128" s="26"/>
      <c r="K128" s="26"/>
      <c r="L128" s="24"/>
    </row>
    <row r="132" spans="2:12" s="1" customFormat="1" ht="6.95" customHeight="1" x14ac:dyDescent="0.2">
      <c r="B132" s="75"/>
      <c r="C132" s="76"/>
      <c r="D132" s="76"/>
      <c r="E132" s="76"/>
      <c r="F132" s="76"/>
      <c r="G132" s="76"/>
      <c r="H132" s="76"/>
      <c r="I132" s="76"/>
      <c r="J132" s="76"/>
      <c r="K132" s="76"/>
      <c r="L132" s="24"/>
    </row>
    <row r="133" spans="2:12" s="1" customFormat="1" ht="24.95" customHeight="1" x14ac:dyDescent="0.2">
      <c r="B133" s="24"/>
      <c r="C133" s="21" t="s">
        <v>289</v>
      </c>
      <c r="L133" s="24"/>
    </row>
    <row r="134" spans="2:12" s="1" customFormat="1" ht="6.95" customHeight="1" x14ac:dyDescent="0.2">
      <c r="B134" s="24"/>
      <c r="L134" s="24"/>
    </row>
    <row r="135" spans="2:12" s="1" customFormat="1" ht="12" customHeight="1" x14ac:dyDescent="0.2">
      <c r="B135" s="24"/>
      <c r="C135" s="59" t="s">
        <v>17</v>
      </c>
      <c r="L135" s="24"/>
    </row>
    <row r="136" spans="2:12" s="1" customFormat="1" ht="16.5" customHeight="1" x14ac:dyDescent="0.2">
      <c r="B136" s="24"/>
      <c r="E136" s="241" t="str">
        <f>E7</f>
        <v>Rek. pavilonu nosorožců 3, ZOO Dvůr Králové - 1.etapa</v>
      </c>
      <c r="F136" s="242"/>
      <c r="G136" s="242"/>
      <c r="H136" s="242"/>
      <c r="L136" s="24"/>
    </row>
    <row r="137" spans="2:12" s="1" customFormat="1" ht="12" customHeight="1" x14ac:dyDescent="0.2">
      <c r="B137" s="24"/>
      <c r="C137" s="59" t="s">
        <v>122</v>
      </c>
      <c r="L137" s="24"/>
    </row>
    <row r="138" spans="2:12" s="1" customFormat="1" ht="16.5" customHeight="1" x14ac:dyDescent="0.2">
      <c r="B138" s="24"/>
      <c r="E138" s="224" t="str">
        <f>E9</f>
        <v>15 - Elektroinstalace - 1.etapa</v>
      </c>
      <c r="F138" s="240"/>
      <c r="G138" s="240"/>
      <c r="H138" s="240"/>
      <c r="L138" s="24"/>
    </row>
    <row r="139" spans="2:12" s="1" customFormat="1" ht="6.95" customHeight="1" x14ac:dyDescent="0.2">
      <c r="B139" s="24"/>
      <c r="L139" s="24"/>
    </row>
    <row r="140" spans="2:12" s="1" customFormat="1" ht="12" customHeight="1" x14ac:dyDescent="0.2">
      <c r="B140" s="24"/>
      <c r="C140" s="59" t="s">
        <v>21</v>
      </c>
      <c r="F140" s="63" t="str">
        <f>F12</f>
        <v xml:space="preserve"> </v>
      </c>
      <c r="I140" s="59" t="s">
        <v>23</v>
      </c>
      <c r="J140" s="57" t="str">
        <f>IF(J12="","",J12)</f>
        <v>19. 3. 2024</v>
      </c>
      <c r="L140" s="24"/>
    </row>
    <row r="141" spans="2:12" s="1" customFormat="1" ht="6.95" customHeight="1" x14ac:dyDescent="0.2">
      <c r="B141" s="24"/>
      <c r="L141" s="24"/>
    </row>
    <row r="142" spans="2:12" s="1" customFormat="1" ht="40.15" customHeight="1" x14ac:dyDescent="0.2">
      <c r="B142" s="24"/>
      <c r="C142" s="59" t="s">
        <v>25</v>
      </c>
      <c r="F142" s="63" t="str">
        <f>E15</f>
        <v>ZOO Dvůr Králové a.s., Štefánikova 1029, D.K.n.L.</v>
      </c>
      <c r="I142" s="59" t="s">
        <v>31</v>
      </c>
      <c r="J142" s="127" t="str">
        <f>E21</f>
        <v>Projektis DK s.r.o., Legionářská 562, D.K.n.L.</v>
      </c>
      <c r="L142" s="24"/>
    </row>
    <row r="143" spans="2:12" s="1" customFormat="1" ht="15.2" customHeight="1" x14ac:dyDescent="0.2">
      <c r="B143" s="24"/>
      <c r="C143" s="59" t="s">
        <v>29</v>
      </c>
      <c r="F143" s="63" t="str">
        <f>IF(E18="","",E18)</f>
        <v>Vyplň údaj</v>
      </c>
      <c r="I143" s="59" t="s">
        <v>34</v>
      </c>
      <c r="J143" s="127" t="str">
        <f>E24</f>
        <v>ing. V. Švehla</v>
      </c>
      <c r="L143" s="24"/>
    </row>
    <row r="144" spans="2:12" s="1" customFormat="1" ht="10.35" customHeight="1" x14ac:dyDescent="0.2">
      <c r="B144" s="24"/>
      <c r="L144" s="24"/>
    </row>
    <row r="145" spans="2:65" s="10" customFormat="1" ht="29.25" customHeight="1" x14ac:dyDescent="0.2">
      <c r="B145" s="32"/>
      <c r="C145" s="33" t="s">
        <v>290</v>
      </c>
      <c r="D145" s="34" t="s">
        <v>62</v>
      </c>
      <c r="E145" s="34" t="s">
        <v>58</v>
      </c>
      <c r="F145" s="34" t="s">
        <v>59</v>
      </c>
      <c r="G145" s="34" t="s">
        <v>291</v>
      </c>
      <c r="H145" s="34" t="s">
        <v>292</v>
      </c>
      <c r="I145" s="34" t="s">
        <v>293</v>
      </c>
      <c r="J145" s="34" t="s">
        <v>260</v>
      </c>
      <c r="K145" s="35" t="s">
        <v>294</v>
      </c>
      <c r="L145" s="32"/>
      <c r="M145" s="86" t="s">
        <v>1</v>
      </c>
      <c r="N145" s="87" t="s">
        <v>41</v>
      </c>
      <c r="O145" s="87" t="s">
        <v>295</v>
      </c>
      <c r="P145" s="87" t="s">
        <v>296</v>
      </c>
      <c r="Q145" s="87" t="s">
        <v>297</v>
      </c>
      <c r="R145" s="87" t="s">
        <v>298</v>
      </c>
      <c r="S145" s="87" t="s">
        <v>299</v>
      </c>
      <c r="T145" s="88" t="s">
        <v>300</v>
      </c>
    </row>
    <row r="146" spans="2:65" s="1" customFormat="1" ht="22.9" customHeight="1" x14ac:dyDescent="0.25">
      <c r="B146" s="24"/>
      <c r="C146" s="91" t="s">
        <v>301</v>
      </c>
      <c r="J146" s="139">
        <f>BK146</f>
        <v>0</v>
      </c>
      <c r="L146" s="24"/>
      <c r="M146" s="89"/>
      <c r="N146" s="81"/>
      <c r="O146" s="81"/>
      <c r="P146" s="140">
        <f>P147</f>
        <v>0</v>
      </c>
      <c r="Q146" s="81"/>
      <c r="R146" s="140">
        <f>R147</f>
        <v>0</v>
      </c>
      <c r="S146" s="81"/>
      <c r="T146" s="141">
        <f>T147</f>
        <v>0</v>
      </c>
      <c r="AT146" s="17" t="s">
        <v>76</v>
      </c>
      <c r="AU146" s="17" t="s">
        <v>262</v>
      </c>
      <c r="BK146" s="36">
        <f>BK147</f>
        <v>0</v>
      </c>
    </row>
    <row r="147" spans="2:65" s="11" customFormat="1" ht="25.9" customHeight="1" x14ac:dyDescent="0.2">
      <c r="B147" s="142"/>
      <c r="D147" s="37" t="s">
        <v>76</v>
      </c>
      <c r="E147" s="143" t="s">
        <v>431</v>
      </c>
      <c r="F147" s="143" t="s">
        <v>2848</v>
      </c>
      <c r="J147" s="144">
        <f>BK147</f>
        <v>0</v>
      </c>
      <c r="L147" s="142"/>
      <c r="M147" s="145"/>
      <c r="P147" s="146">
        <f>P148+P153+P155+P157+P262+P264+P266+P269+P386+P388+P390</f>
        <v>0</v>
      </c>
      <c r="R147" s="146">
        <f>R148+R153+R155+R157+R262+R264+R266+R269+R386+R388+R390</f>
        <v>0</v>
      </c>
      <c r="T147" s="147">
        <f>T148+T153+T155+T157+T262+T264+T266+T269+T386+T388+T390</f>
        <v>0</v>
      </c>
      <c r="AR147" s="37" t="s">
        <v>315</v>
      </c>
      <c r="AT147" s="38" t="s">
        <v>76</v>
      </c>
      <c r="AU147" s="38" t="s">
        <v>77</v>
      </c>
      <c r="AY147" s="37" t="s">
        <v>304</v>
      </c>
      <c r="BK147" s="39">
        <f>BK148+BK153+BK155+BK157+BK262+BK264+BK266+BK269+BK386+BK388+BK390</f>
        <v>0</v>
      </c>
    </row>
    <row r="148" spans="2:65" s="11" customFormat="1" ht="22.9" customHeight="1" x14ac:dyDescent="0.2">
      <c r="B148" s="142"/>
      <c r="D148" s="37" t="s">
        <v>76</v>
      </c>
      <c r="E148" s="148" t="s">
        <v>3245</v>
      </c>
      <c r="F148" s="148" t="s">
        <v>3246</v>
      </c>
      <c r="J148" s="149">
        <f>BK148</f>
        <v>0</v>
      </c>
      <c r="L148" s="142"/>
      <c r="M148" s="145"/>
      <c r="P148" s="146">
        <f>SUM(P149:P152)</f>
        <v>0</v>
      </c>
      <c r="R148" s="146">
        <f>SUM(R149:R152)</f>
        <v>0</v>
      </c>
      <c r="T148" s="147">
        <f>SUM(T149:T152)</f>
        <v>0</v>
      </c>
      <c r="AR148" s="37" t="s">
        <v>315</v>
      </c>
      <c r="AT148" s="38" t="s">
        <v>76</v>
      </c>
      <c r="AU148" s="38" t="s">
        <v>8</v>
      </c>
      <c r="AY148" s="37" t="s">
        <v>304</v>
      </c>
      <c r="BK148" s="39">
        <f>SUM(BK149:BK152)</f>
        <v>0</v>
      </c>
    </row>
    <row r="149" spans="2:65" s="1" customFormat="1" ht="16.5" customHeight="1" x14ac:dyDescent="0.2">
      <c r="B149" s="24"/>
      <c r="C149" s="176" t="s">
        <v>8</v>
      </c>
      <c r="D149" s="176" t="s">
        <v>431</v>
      </c>
      <c r="E149" s="177" t="s">
        <v>3247</v>
      </c>
      <c r="F149" s="178" t="s">
        <v>3248</v>
      </c>
      <c r="G149" s="179" t="s">
        <v>2656</v>
      </c>
      <c r="H149" s="180">
        <v>1</v>
      </c>
      <c r="I149" s="46"/>
      <c r="J149" s="181">
        <f>ROUND(I149*H149,0)</f>
        <v>0</v>
      </c>
      <c r="K149" s="178" t="s">
        <v>1</v>
      </c>
      <c r="L149" s="182"/>
      <c r="M149" s="183" t="s">
        <v>1</v>
      </c>
      <c r="N149" s="184" t="s">
        <v>42</v>
      </c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AR149" s="41" t="s">
        <v>339</v>
      </c>
      <c r="AT149" s="41" t="s">
        <v>431</v>
      </c>
      <c r="AU149" s="41" t="s">
        <v>86</v>
      </c>
      <c r="AY149" s="17" t="s">
        <v>304</v>
      </c>
      <c r="BE149" s="42">
        <f>IF(N149="základní",J149,0)</f>
        <v>0</v>
      </c>
      <c r="BF149" s="42">
        <f>IF(N149="snížená",J149,0)</f>
        <v>0</v>
      </c>
      <c r="BG149" s="42">
        <f>IF(N149="zákl. přenesená",J149,0)</f>
        <v>0</v>
      </c>
      <c r="BH149" s="42">
        <f>IF(N149="sníž. přenesená",J149,0)</f>
        <v>0</v>
      </c>
      <c r="BI149" s="42">
        <f>IF(N149="nulová",J149,0)</f>
        <v>0</v>
      </c>
      <c r="BJ149" s="17" t="s">
        <v>8</v>
      </c>
      <c r="BK149" s="42">
        <f>ROUND(I149*H149,0)</f>
        <v>0</v>
      </c>
      <c r="BL149" s="17" t="s">
        <v>108</v>
      </c>
      <c r="BM149" s="41" t="s">
        <v>86</v>
      </c>
    </row>
    <row r="150" spans="2:65" s="1" customFormat="1" ht="16.5" customHeight="1" x14ac:dyDescent="0.2">
      <c r="B150" s="24"/>
      <c r="C150" s="176" t="s">
        <v>86</v>
      </c>
      <c r="D150" s="176" t="s">
        <v>431</v>
      </c>
      <c r="E150" s="177" t="s">
        <v>3247</v>
      </c>
      <c r="F150" s="178" t="s">
        <v>3248</v>
      </c>
      <c r="G150" s="179" t="s">
        <v>2656</v>
      </c>
      <c r="H150" s="180">
        <v>1</v>
      </c>
      <c r="I150" s="46"/>
      <c r="J150" s="181">
        <f>ROUND(I150*H150,0)</f>
        <v>0</v>
      </c>
      <c r="K150" s="178" t="s">
        <v>1</v>
      </c>
      <c r="L150" s="182"/>
      <c r="M150" s="183" t="s">
        <v>1</v>
      </c>
      <c r="N150" s="184" t="s">
        <v>42</v>
      </c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AR150" s="41" t="s">
        <v>339</v>
      </c>
      <c r="AT150" s="41" t="s">
        <v>431</v>
      </c>
      <c r="AU150" s="41" t="s">
        <v>86</v>
      </c>
      <c r="AY150" s="17" t="s">
        <v>304</v>
      </c>
      <c r="BE150" s="42">
        <f>IF(N150="základní",J150,0)</f>
        <v>0</v>
      </c>
      <c r="BF150" s="42">
        <f>IF(N150="snížená",J150,0)</f>
        <v>0</v>
      </c>
      <c r="BG150" s="42">
        <f>IF(N150="zákl. přenesená",J150,0)</f>
        <v>0</v>
      </c>
      <c r="BH150" s="42">
        <f>IF(N150="sníž. přenesená",J150,0)</f>
        <v>0</v>
      </c>
      <c r="BI150" s="42">
        <f>IF(N150="nulová",J150,0)</f>
        <v>0</v>
      </c>
      <c r="BJ150" s="17" t="s">
        <v>8</v>
      </c>
      <c r="BK150" s="42">
        <f>ROUND(I150*H150,0)</f>
        <v>0</v>
      </c>
      <c r="BL150" s="17" t="s">
        <v>108</v>
      </c>
      <c r="BM150" s="41" t="s">
        <v>108</v>
      </c>
    </row>
    <row r="151" spans="2:65" s="1" customFormat="1" ht="16.5" customHeight="1" x14ac:dyDescent="0.2">
      <c r="B151" s="24"/>
      <c r="C151" s="176" t="s">
        <v>315</v>
      </c>
      <c r="D151" s="176" t="s">
        <v>431</v>
      </c>
      <c r="E151" s="177" t="s">
        <v>3249</v>
      </c>
      <c r="F151" s="178" t="s">
        <v>3250</v>
      </c>
      <c r="G151" s="179" t="s">
        <v>2656</v>
      </c>
      <c r="H151" s="180">
        <v>1</v>
      </c>
      <c r="I151" s="46"/>
      <c r="J151" s="181">
        <f>ROUND(I151*H151,0)</f>
        <v>0</v>
      </c>
      <c r="K151" s="178" t="s">
        <v>1</v>
      </c>
      <c r="L151" s="182"/>
      <c r="M151" s="183" t="s">
        <v>1</v>
      </c>
      <c r="N151" s="184" t="s">
        <v>42</v>
      </c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AR151" s="41" t="s">
        <v>339</v>
      </c>
      <c r="AT151" s="41" t="s">
        <v>431</v>
      </c>
      <c r="AU151" s="41" t="s">
        <v>86</v>
      </c>
      <c r="AY151" s="17" t="s">
        <v>304</v>
      </c>
      <c r="BE151" s="42">
        <f>IF(N151="základní",J151,0)</f>
        <v>0</v>
      </c>
      <c r="BF151" s="42">
        <f>IF(N151="snížená",J151,0)</f>
        <v>0</v>
      </c>
      <c r="BG151" s="42">
        <f>IF(N151="zákl. přenesená",J151,0)</f>
        <v>0</v>
      </c>
      <c r="BH151" s="42">
        <f>IF(N151="sníž. přenesená",J151,0)</f>
        <v>0</v>
      </c>
      <c r="BI151" s="42">
        <f>IF(N151="nulová",J151,0)</f>
        <v>0</v>
      </c>
      <c r="BJ151" s="17" t="s">
        <v>8</v>
      </c>
      <c r="BK151" s="42">
        <f>ROUND(I151*H151,0)</f>
        <v>0</v>
      </c>
      <c r="BL151" s="17" t="s">
        <v>108</v>
      </c>
      <c r="BM151" s="41" t="s">
        <v>329</v>
      </c>
    </row>
    <row r="152" spans="2:65" s="1" customFormat="1" ht="21.75" customHeight="1" x14ac:dyDescent="0.2">
      <c r="B152" s="24"/>
      <c r="C152" s="176" t="s">
        <v>108</v>
      </c>
      <c r="D152" s="176" t="s">
        <v>431</v>
      </c>
      <c r="E152" s="177" t="s">
        <v>3251</v>
      </c>
      <c r="F152" s="178" t="s">
        <v>3252</v>
      </c>
      <c r="G152" s="179" t="s">
        <v>2656</v>
      </c>
      <c r="H152" s="180">
        <v>1</v>
      </c>
      <c r="I152" s="46"/>
      <c r="J152" s="181">
        <f>ROUND(I152*H152,0)</f>
        <v>0</v>
      </c>
      <c r="K152" s="178" t="s">
        <v>1</v>
      </c>
      <c r="L152" s="182"/>
      <c r="M152" s="183" t="s">
        <v>1</v>
      </c>
      <c r="N152" s="184" t="s">
        <v>42</v>
      </c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AR152" s="41" t="s">
        <v>339</v>
      </c>
      <c r="AT152" s="41" t="s">
        <v>431</v>
      </c>
      <c r="AU152" s="41" t="s">
        <v>86</v>
      </c>
      <c r="AY152" s="17" t="s">
        <v>304</v>
      </c>
      <c r="BE152" s="42">
        <f>IF(N152="základní",J152,0)</f>
        <v>0</v>
      </c>
      <c r="BF152" s="42">
        <f>IF(N152="snížená",J152,0)</f>
        <v>0</v>
      </c>
      <c r="BG152" s="42">
        <f>IF(N152="zákl. přenesená",J152,0)</f>
        <v>0</v>
      </c>
      <c r="BH152" s="42">
        <f>IF(N152="sníž. přenesená",J152,0)</f>
        <v>0</v>
      </c>
      <c r="BI152" s="42">
        <f>IF(N152="nulová",J152,0)</f>
        <v>0</v>
      </c>
      <c r="BJ152" s="17" t="s">
        <v>8</v>
      </c>
      <c r="BK152" s="42">
        <f>ROUND(I152*H152,0)</f>
        <v>0</v>
      </c>
      <c r="BL152" s="17" t="s">
        <v>108</v>
      </c>
      <c r="BM152" s="41" t="s">
        <v>339</v>
      </c>
    </row>
    <row r="153" spans="2:65" s="11" customFormat="1" ht="22.9" customHeight="1" x14ac:dyDescent="0.2">
      <c r="B153" s="142"/>
      <c r="D153" s="37" t="s">
        <v>76</v>
      </c>
      <c r="E153" s="148" t="s">
        <v>3253</v>
      </c>
      <c r="F153" s="148" t="s">
        <v>3246</v>
      </c>
      <c r="J153" s="149">
        <f>BK153</f>
        <v>0</v>
      </c>
      <c r="L153" s="142"/>
      <c r="M153" s="145"/>
      <c r="P153" s="146">
        <f>P154</f>
        <v>0</v>
      </c>
      <c r="R153" s="146">
        <f>R154</f>
        <v>0</v>
      </c>
      <c r="T153" s="147">
        <f>T154</f>
        <v>0</v>
      </c>
      <c r="AR153" s="37" t="s">
        <v>315</v>
      </c>
      <c r="AT153" s="38" t="s">
        <v>76</v>
      </c>
      <c r="AU153" s="38" t="s">
        <v>8</v>
      </c>
      <c r="AY153" s="37" t="s">
        <v>304</v>
      </c>
      <c r="BK153" s="39">
        <f>BK154</f>
        <v>0</v>
      </c>
    </row>
    <row r="154" spans="2:65" s="1" customFormat="1" ht="16.5" customHeight="1" x14ac:dyDescent="0.2">
      <c r="B154" s="24"/>
      <c r="C154" s="176" t="s">
        <v>322</v>
      </c>
      <c r="D154" s="176" t="s">
        <v>431</v>
      </c>
      <c r="E154" s="177" t="s">
        <v>3254</v>
      </c>
      <c r="F154" s="178" t="s">
        <v>3255</v>
      </c>
      <c r="G154" s="179" t="s">
        <v>2318</v>
      </c>
      <c r="H154" s="180">
        <v>1</v>
      </c>
      <c r="I154" s="46"/>
      <c r="J154" s="181">
        <f>ROUND(I154*H154,0)</f>
        <v>0</v>
      </c>
      <c r="K154" s="178" t="s">
        <v>1</v>
      </c>
      <c r="L154" s="182"/>
      <c r="M154" s="183" t="s">
        <v>1</v>
      </c>
      <c r="N154" s="184" t="s">
        <v>42</v>
      </c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AR154" s="41" t="s">
        <v>1853</v>
      </c>
      <c r="AT154" s="41" t="s">
        <v>431</v>
      </c>
      <c r="AU154" s="41" t="s">
        <v>86</v>
      </c>
      <c r="AY154" s="17" t="s">
        <v>304</v>
      </c>
      <c r="BE154" s="42">
        <f>IF(N154="základní",J154,0)</f>
        <v>0</v>
      </c>
      <c r="BF154" s="42">
        <f>IF(N154="snížená",J154,0)</f>
        <v>0</v>
      </c>
      <c r="BG154" s="42">
        <f>IF(N154="zákl. přenesená",J154,0)</f>
        <v>0</v>
      </c>
      <c r="BH154" s="42">
        <f>IF(N154="sníž. přenesená",J154,0)</f>
        <v>0</v>
      </c>
      <c r="BI154" s="42">
        <f>IF(N154="nulová",J154,0)</f>
        <v>0</v>
      </c>
      <c r="BJ154" s="17" t="s">
        <v>8</v>
      </c>
      <c r="BK154" s="42">
        <f>ROUND(I154*H154,0)</f>
        <v>0</v>
      </c>
      <c r="BL154" s="17" t="s">
        <v>695</v>
      </c>
      <c r="BM154" s="41" t="s">
        <v>3256</v>
      </c>
    </row>
    <row r="155" spans="2:65" s="11" customFormat="1" ht="22.9" customHeight="1" x14ac:dyDescent="0.2">
      <c r="B155" s="142"/>
      <c r="D155" s="37" t="s">
        <v>76</v>
      </c>
      <c r="E155" s="148" t="s">
        <v>3257</v>
      </c>
      <c r="F155" s="148" t="s">
        <v>3246</v>
      </c>
      <c r="J155" s="149">
        <f>BK155</f>
        <v>0</v>
      </c>
      <c r="L155" s="142"/>
      <c r="M155" s="145"/>
      <c r="P155" s="146">
        <f>P156</f>
        <v>0</v>
      </c>
      <c r="R155" s="146">
        <f>R156</f>
        <v>0</v>
      </c>
      <c r="T155" s="147">
        <f>T156</f>
        <v>0</v>
      </c>
      <c r="AR155" s="37" t="s">
        <v>315</v>
      </c>
      <c r="AT155" s="38" t="s">
        <v>76</v>
      </c>
      <c r="AU155" s="38" t="s">
        <v>8</v>
      </c>
      <c r="AY155" s="37" t="s">
        <v>304</v>
      </c>
      <c r="BK155" s="39">
        <f>BK156</f>
        <v>0</v>
      </c>
    </row>
    <row r="156" spans="2:65" s="1" customFormat="1" ht="16.5" customHeight="1" x14ac:dyDescent="0.2">
      <c r="B156" s="24"/>
      <c r="C156" s="176" t="s">
        <v>329</v>
      </c>
      <c r="D156" s="176" t="s">
        <v>431</v>
      </c>
      <c r="E156" s="177" t="s">
        <v>3258</v>
      </c>
      <c r="F156" s="178" t="s">
        <v>3259</v>
      </c>
      <c r="G156" s="179" t="s">
        <v>2318</v>
      </c>
      <c r="H156" s="180">
        <v>1</v>
      </c>
      <c r="I156" s="46"/>
      <c r="J156" s="181">
        <f>ROUND(I156*H156,0)</f>
        <v>0</v>
      </c>
      <c r="K156" s="178" t="s">
        <v>1</v>
      </c>
      <c r="L156" s="182"/>
      <c r="M156" s="183" t="s">
        <v>1</v>
      </c>
      <c r="N156" s="184" t="s">
        <v>42</v>
      </c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AR156" s="41" t="s">
        <v>1853</v>
      </c>
      <c r="AT156" s="41" t="s">
        <v>431</v>
      </c>
      <c r="AU156" s="41" t="s">
        <v>86</v>
      </c>
      <c r="AY156" s="17" t="s">
        <v>304</v>
      </c>
      <c r="BE156" s="42">
        <f>IF(N156="základní",J156,0)</f>
        <v>0</v>
      </c>
      <c r="BF156" s="42">
        <f>IF(N156="snížená",J156,0)</f>
        <v>0</v>
      </c>
      <c r="BG156" s="42">
        <f>IF(N156="zákl. přenesená",J156,0)</f>
        <v>0</v>
      </c>
      <c r="BH156" s="42">
        <f>IF(N156="sníž. přenesená",J156,0)</f>
        <v>0</v>
      </c>
      <c r="BI156" s="42">
        <f>IF(N156="nulová",J156,0)</f>
        <v>0</v>
      </c>
      <c r="BJ156" s="17" t="s">
        <v>8</v>
      </c>
      <c r="BK156" s="42">
        <f>ROUND(I156*H156,0)</f>
        <v>0</v>
      </c>
      <c r="BL156" s="17" t="s">
        <v>695</v>
      </c>
      <c r="BM156" s="41" t="s">
        <v>3260</v>
      </c>
    </row>
    <row r="157" spans="2:65" s="11" customFormat="1" ht="22.9" customHeight="1" x14ac:dyDescent="0.2">
      <c r="B157" s="142"/>
      <c r="D157" s="37" t="s">
        <v>76</v>
      </c>
      <c r="E157" s="148" t="s">
        <v>3261</v>
      </c>
      <c r="F157" s="148" t="s">
        <v>3246</v>
      </c>
      <c r="J157" s="149">
        <f>BK157</f>
        <v>0</v>
      </c>
      <c r="L157" s="142"/>
      <c r="M157" s="145"/>
      <c r="P157" s="146">
        <f>P158+P183+P198+P211+P220+P226+P231+P243</f>
        <v>0</v>
      </c>
      <c r="R157" s="146">
        <f>R158+R183+R198+R211+R220+R226+R231+R243</f>
        <v>0</v>
      </c>
      <c r="T157" s="147">
        <f>T158+T183+T198+T211+T220+T226+T231+T243</f>
        <v>0</v>
      </c>
      <c r="AR157" s="37" t="s">
        <v>315</v>
      </c>
      <c r="AT157" s="38" t="s">
        <v>76</v>
      </c>
      <c r="AU157" s="38" t="s">
        <v>8</v>
      </c>
      <c r="AY157" s="37" t="s">
        <v>304</v>
      </c>
      <c r="BK157" s="39">
        <f>BK158+BK183+BK198+BK211+BK220+BK226+BK231+BK243</f>
        <v>0</v>
      </c>
    </row>
    <row r="158" spans="2:65" s="11" customFormat="1" ht="20.85" customHeight="1" x14ac:dyDescent="0.2">
      <c r="B158" s="142"/>
      <c r="D158" s="37" t="s">
        <v>76</v>
      </c>
      <c r="E158" s="148" t="s">
        <v>3023</v>
      </c>
      <c r="F158" s="148" t="s">
        <v>3262</v>
      </c>
      <c r="J158" s="149">
        <f>BK158</f>
        <v>0</v>
      </c>
      <c r="L158" s="142"/>
      <c r="M158" s="145"/>
      <c r="P158" s="146">
        <f>SUM(P159:P182)</f>
        <v>0</v>
      </c>
      <c r="R158" s="146">
        <f>SUM(R159:R182)</f>
        <v>0</v>
      </c>
      <c r="T158" s="147">
        <f>SUM(T159:T182)</f>
        <v>0</v>
      </c>
      <c r="AR158" s="37" t="s">
        <v>8</v>
      </c>
      <c r="AT158" s="38" t="s">
        <v>76</v>
      </c>
      <c r="AU158" s="38" t="s">
        <v>86</v>
      </c>
      <c r="AY158" s="37" t="s">
        <v>304</v>
      </c>
      <c r="BK158" s="39">
        <f>SUM(BK159:BK182)</f>
        <v>0</v>
      </c>
    </row>
    <row r="159" spans="2:65" s="1" customFormat="1" ht="16.5" customHeight="1" x14ac:dyDescent="0.2">
      <c r="B159" s="24"/>
      <c r="C159" s="176" t="s">
        <v>185</v>
      </c>
      <c r="D159" s="176" t="s">
        <v>431</v>
      </c>
      <c r="E159" s="177" t="s">
        <v>3263</v>
      </c>
      <c r="F159" s="178" t="s">
        <v>3264</v>
      </c>
      <c r="G159" s="179" t="s">
        <v>346</v>
      </c>
      <c r="H159" s="180">
        <v>86</v>
      </c>
      <c r="I159" s="46"/>
      <c r="J159" s="181">
        <f t="shared" ref="J159:J182" si="0">ROUND(I159*H159,0)</f>
        <v>0</v>
      </c>
      <c r="K159" s="178" t="s">
        <v>1</v>
      </c>
      <c r="L159" s="182"/>
      <c r="M159" s="183" t="s">
        <v>1</v>
      </c>
      <c r="N159" s="184" t="s">
        <v>42</v>
      </c>
      <c r="P159" s="158">
        <f t="shared" ref="P159:P182" si="1">O159*H159</f>
        <v>0</v>
      </c>
      <c r="Q159" s="158">
        <v>0</v>
      </c>
      <c r="R159" s="158">
        <f t="shared" ref="R159:R182" si="2">Q159*H159</f>
        <v>0</v>
      </c>
      <c r="S159" s="158">
        <v>0</v>
      </c>
      <c r="T159" s="159">
        <f t="shared" ref="T159:T182" si="3">S159*H159</f>
        <v>0</v>
      </c>
      <c r="AR159" s="41" t="s">
        <v>339</v>
      </c>
      <c r="AT159" s="41" t="s">
        <v>431</v>
      </c>
      <c r="AU159" s="41" t="s">
        <v>315</v>
      </c>
      <c r="AY159" s="17" t="s">
        <v>304</v>
      </c>
      <c r="BE159" s="42">
        <f t="shared" ref="BE159:BE182" si="4">IF(N159="základní",J159,0)</f>
        <v>0</v>
      </c>
      <c r="BF159" s="42">
        <f t="shared" ref="BF159:BF182" si="5">IF(N159="snížená",J159,0)</f>
        <v>0</v>
      </c>
      <c r="BG159" s="42">
        <f t="shared" ref="BG159:BG182" si="6">IF(N159="zákl. přenesená",J159,0)</f>
        <v>0</v>
      </c>
      <c r="BH159" s="42">
        <f t="shared" ref="BH159:BH182" si="7">IF(N159="sníž. přenesená",J159,0)</f>
        <v>0</v>
      </c>
      <c r="BI159" s="42">
        <f t="shared" ref="BI159:BI182" si="8">IF(N159="nulová",J159,0)</f>
        <v>0</v>
      </c>
      <c r="BJ159" s="17" t="s">
        <v>8</v>
      </c>
      <c r="BK159" s="42">
        <f t="shared" ref="BK159:BK182" si="9">ROUND(I159*H159,0)</f>
        <v>0</v>
      </c>
      <c r="BL159" s="17" t="s">
        <v>108</v>
      </c>
      <c r="BM159" s="41" t="s">
        <v>349</v>
      </c>
    </row>
    <row r="160" spans="2:65" s="1" customFormat="1" ht="16.5" customHeight="1" x14ac:dyDescent="0.2">
      <c r="B160" s="24"/>
      <c r="C160" s="176" t="s">
        <v>339</v>
      </c>
      <c r="D160" s="176" t="s">
        <v>431</v>
      </c>
      <c r="E160" s="177" t="s">
        <v>3265</v>
      </c>
      <c r="F160" s="178" t="s">
        <v>3266</v>
      </c>
      <c r="G160" s="179" t="s">
        <v>346</v>
      </c>
      <c r="H160" s="180">
        <v>37</v>
      </c>
      <c r="I160" s="46"/>
      <c r="J160" s="181">
        <f t="shared" si="0"/>
        <v>0</v>
      </c>
      <c r="K160" s="178" t="s">
        <v>1</v>
      </c>
      <c r="L160" s="182"/>
      <c r="M160" s="183" t="s">
        <v>1</v>
      </c>
      <c r="N160" s="184" t="s">
        <v>42</v>
      </c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AR160" s="41" t="s">
        <v>339</v>
      </c>
      <c r="AT160" s="41" t="s">
        <v>431</v>
      </c>
      <c r="AU160" s="41" t="s">
        <v>315</v>
      </c>
      <c r="AY160" s="17" t="s">
        <v>304</v>
      </c>
      <c r="BE160" s="42">
        <f t="shared" si="4"/>
        <v>0</v>
      </c>
      <c r="BF160" s="42">
        <f t="shared" si="5"/>
        <v>0</v>
      </c>
      <c r="BG160" s="42">
        <f t="shared" si="6"/>
        <v>0</v>
      </c>
      <c r="BH160" s="42">
        <f t="shared" si="7"/>
        <v>0</v>
      </c>
      <c r="BI160" s="42">
        <f t="shared" si="8"/>
        <v>0</v>
      </c>
      <c r="BJ160" s="17" t="s">
        <v>8</v>
      </c>
      <c r="BK160" s="42">
        <f t="shared" si="9"/>
        <v>0</v>
      </c>
      <c r="BL160" s="17" t="s">
        <v>108</v>
      </c>
      <c r="BM160" s="41" t="s">
        <v>9</v>
      </c>
    </row>
    <row r="161" spans="2:65" s="1" customFormat="1" ht="16.5" customHeight="1" x14ac:dyDescent="0.2">
      <c r="B161" s="24"/>
      <c r="C161" s="176" t="s">
        <v>100</v>
      </c>
      <c r="D161" s="176" t="s">
        <v>431</v>
      </c>
      <c r="E161" s="177" t="s">
        <v>3267</v>
      </c>
      <c r="F161" s="178" t="s">
        <v>3268</v>
      </c>
      <c r="G161" s="179" t="s">
        <v>346</v>
      </c>
      <c r="H161" s="180">
        <v>270</v>
      </c>
      <c r="I161" s="46"/>
      <c r="J161" s="181">
        <f t="shared" si="0"/>
        <v>0</v>
      </c>
      <c r="K161" s="178" t="s">
        <v>1</v>
      </c>
      <c r="L161" s="182"/>
      <c r="M161" s="183" t="s">
        <v>1</v>
      </c>
      <c r="N161" s="184" t="s">
        <v>42</v>
      </c>
      <c r="P161" s="158">
        <f t="shared" si="1"/>
        <v>0</v>
      </c>
      <c r="Q161" s="158">
        <v>0</v>
      </c>
      <c r="R161" s="158">
        <f t="shared" si="2"/>
        <v>0</v>
      </c>
      <c r="S161" s="158">
        <v>0</v>
      </c>
      <c r="T161" s="159">
        <f t="shared" si="3"/>
        <v>0</v>
      </c>
      <c r="AR161" s="41" t="s">
        <v>339</v>
      </c>
      <c r="AT161" s="41" t="s">
        <v>431</v>
      </c>
      <c r="AU161" s="41" t="s">
        <v>315</v>
      </c>
      <c r="AY161" s="17" t="s">
        <v>304</v>
      </c>
      <c r="BE161" s="42">
        <f t="shared" si="4"/>
        <v>0</v>
      </c>
      <c r="BF161" s="42">
        <f t="shared" si="5"/>
        <v>0</v>
      </c>
      <c r="BG161" s="42">
        <f t="shared" si="6"/>
        <v>0</v>
      </c>
      <c r="BH161" s="42">
        <f t="shared" si="7"/>
        <v>0</v>
      </c>
      <c r="BI161" s="42">
        <f t="shared" si="8"/>
        <v>0</v>
      </c>
      <c r="BJ161" s="17" t="s">
        <v>8</v>
      </c>
      <c r="BK161" s="42">
        <f t="shared" si="9"/>
        <v>0</v>
      </c>
      <c r="BL161" s="17" t="s">
        <v>108</v>
      </c>
      <c r="BM161" s="41" t="s">
        <v>92</v>
      </c>
    </row>
    <row r="162" spans="2:65" s="1" customFormat="1" ht="16.5" customHeight="1" x14ac:dyDescent="0.2">
      <c r="B162" s="24"/>
      <c r="C162" s="176" t="s">
        <v>349</v>
      </c>
      <c r="D162" s="176" t="s">
        <v>431</v>
      </c>
      <c r="E162" s="177" t="s">
        <v>3269</v>
      </c>
      <c r="F162" s="178" t="s">
        <v>3270</v>
      </c>
      <c r="G162" s="179" t="s">
        <v>346</v>
      </c>
      <c r="H162" s="180">
        <v>45</v>
      </c>
      <c r="I162" s="46"/>
      <c r="J162" s="181">
        <f t="shared" si="0"/>
        <v>0</v>
      </c>
      <c r="K162" s="178" t="s">
        <v>1</v>
      </c>
      <c r="L162" s="182"/>
      <c r="M162" s="183" t="s">
        <v>1</v>
      </c>
      <c r="N162" s="184" t="s">
        <v>42</v>
      </c>
      <c r="P162" s="158">
        <f t="shared" si="1"/>
        <v>0</v>
      </c>
      <c r="Q162" s="158">
        <v>0</v>
      </c>
      <c r="R162" s="158">
        <f t="shared" si="2"/>
        <v>0</v>
      </c>
      <c r="S162" s="158">
        <v>0</v>
      </c>
      <c r="T162" s="159">
        <f t="shared" si="3"/>
        <v>0</v>
      </c>
      <c r="AR162" s="41" t="s">
        <v>339</v>
      </c>
      <c r="AT162" s="41" t="s">
        <v>431</v>
      </c>
      <c r="AU162" s="41" t="s">
        <v>315</v>
      </c>
      <c r="AY162" s="17" t="s">
        <v>304</v>
      </c>
      <c r="BE162" s="42">
        <f t="shared" si="4"/>
        <v>0</v>
      </c>
      <c r="BF162" s="42">
        <f t="shared" si="5"/>
        <v>0</v>
      </c>
      <c r="BG162" s="42">
        <f t="shared" si="6"/>
        <v>0</v>
      </c>
      <c r="BH162" s="42">
        <f t="shared" si="7"/>
        <v>0</v>
      </c>
      <c r="BI162" s="42">
        <f t="shared" si="8"/>
        <v>0</v>
      </c>
      <c r="BJ162" s="17" t="s">
        <v>8</v>
      </c>
      <c r="BK162" s="42">
        <f t="shared" si="9"/>
        <v>0</v>
      </c>
      <c r="BL162" s="17" t="s">
        <v>108</v>
      </c>
      <c r="BM162" s="41" t="s">
        <v>394</v>
      </c>
    </row>
    <row r="163" spans="2:65" s="1" customFormat="1" ht="16.5" customHeight="1" x14ac:dyDescent="0.2">
      <c r="B163" s="24"/>
      <c r="C163" s="176" t="s">
        <v>82</v>
      </c>
      <c r="D163" s="176" t="s">
        <v>431</v>
      </c>
      <c r="E163" s="177" t="s">
        <v>3271</v>
      </c>
      <c r="F163" s="178" t="s">
        <v>3272</v>
      </c>
      <c r="G163" s="179" t="s">
        <v>346</v>
      </c>
      <c r="H163" s="180">
        <v>10</v>
      </c>
      <c r="I163" s="46"/>
      <c r="J163" s="181">
        <f t="shared" si="0"/>
        <v>0</v>
      </c>
      <c r="K163" s="178" t="s">
        <v>1</v>
      </c>
      <c r="L163" s="182"/>
      <c r="M163" s="183" t="s">
        <v>1</v>
      </c>
      <c r="N163" s="184" t="s">
        <v>42</v>
      </c>
      <c r="P163" s="158">
        <f t="shared" si="1"/>
        <v>0</v>
      </c>
      <c r="Q163" s="158">
        <v>0</v>
      </c>
      <c r="R163" s="158">
        <f t="shared" si="2"/>
        <v>0</v>
      </c>
      <c r="S163" s="158">
        <v>0</v>
      </c>
      <c r="T163" s="159">
        <f t="shared" si="3"/>
        <v>0</v>
      </c>
      <c r="AR163" s="41" t="s">
        <v>339</v>
      </c>
      <c r="AT163" s="41" t="s">
        <v>431</v>
      </c>
      <c r="AU163" s="41" t="s">
        <v>315</v>
      </c>
      <c r="AY163" s="17" t="s">
        <v>304</v>
      </c>
      <c r="BE163" s="42">
        <f t="shared" si="4"/>
        <v>0</v>
      </c>
      <c r="BF163" s="42">
        <f t="shared" si="5"/>
        <v>0</v>
      </c>
      <c r="BG163" s="42">
        <f t="shared" si="6"/>
        <v>0</v>
      </c>
      <c r="BH163" s="42">
        <f t="shared" si="7"/>
        <v>0</v>
      </c>
      <c r="BI163" s="42">
        <f t="shared" si="8"/>
        <v>0</v>
      </c>
      <c r="BJ163" s="17" t="s">
        <v>8</v>
      </c>
      <c r="BK163" s="42">
        <f t="shared" si="9"/>
        <v>0</v>
      </c>
      <c r="BL163" s="17" t="s">
        <v>108</v>
      </c>
      <c r="BM163" s="41" t="s">
        <v>402</v>
      </c>
    </row>
    <row r="164" spans="2:65" s="1" customFormat="1" ht="16.5" customHeight="1" x14ac:dyDescent="0.2">
      <c r="B164" s="24"/>
      <c r="C164" s="176" t="s">
        <v>9</v>
      </c>
      <c r="D164" s="176" t="s">
        <v>431</v>
      </c>
      <c r="E164" s="177" t="s">
        <v>3273</v>
      </c>
      <c r="F164" s="178" t="s">
        <v>3274</v>
      </c>
      <c r="G164" s="179" t="s">
        <v>346</v>
      </c>
      <c r="H164" s="180">
        <v>48</v>
      </c>
      <c r="I164" s="46"/>
      <c r="J164" s="181">
        <f t="shared" si="0"/>
        <v>0</v>
      </c>
      <c r="K164" s="178" t="s">
        <v>1</v>
      </c>
      <c r="L164" s="182"/>
      <c r="M164" s="183" t="s">
        <v>1</v>
      </c>
      <c r="N164" s="184" t="s">
        <v>42</v>
      </c>
      <c r="P164" s="158">
        <f t="shared" si="1"/>
        <v>0</v>
      </c>
      <c r="Q164" s="158">
        <v>0</v>
      </c>
      <c r="R164" s="158">
        <f t="shared" si="2"/>
        <v>0</v>
      </c>
      <c r="S164" s="158">
        <v>0</v>
      </c>
      <c r="T164" s="159">
        <f t="shared" si="3"/>
        <v>0</v>
      </c>
      <c r="AR164" s="41" t="s">
        <v>339</v>
      </c>
      <c r="AT164" s="41" t="s">
        <v>431</v>
      </c>
      <c r="AU164" s="41" t="s">
        <v>315</v>
      </c>
      <c r="AY164" s="17" t="s">
        <v>304</v>
      </c>
      <c r="BE164" s="42">
        <f t="shared" si="4"/>
        <v>0</v>
      </c>
      <c r="BF164" s="42">
        <f t="shared" si="5"/>
        <v>0</v>
      </c>
      <c r="BG164" s="42">
        <f t="shared" si="6"/>
        <v>0</v>
      </c>
      <c r="BH164" s="42">
        <f t="shared" si="7"/>
        <v>0</v>
      </c>
      <c r="BI164" s="42">
        <f t="shared" si="8"/>
        <v>0</v>
      </c>
      <c r="BJ164" s="17" t="s">
        <v>8</v>
      </c>
      <c r="BK164" s="42">
        <f t="shared" si="9"/>
        <v>0</v>
      </c>
      <c r="BL164" s="17" t="s">
        <v>108</v>
      </c>
      <c r="BM164" s="41" t="s">
        <v>236</v>
      </c>
    </row>
    <row r="165" spans="2:65" s="1" customFormat="1" ht="16.5" customHeight="1" x14ac:dyDescent="0.2">
      <c r="B165" s="24"/>
      <c r="C165" s="176" t="s">
        <v>89</v>
      </c>
      <c r="D165" s="176" t="s">
        <v>431</v>
      </c>
      <c r="E165" s="177" t="s">
        <v>3275</v>
      </c>
      <c r="F165" s="178" t="s">
        <v>3276</v>
      </c>
      <c r="G165" s="179" t="s">
        <v>346</v>
      </c>
      <c r="H165" s="180">
        <v>32</v>
      </c>
      <c r="I165" s="46"/>
      <c r="J165" s="181">
        <f t="shared" si="0"/>
        <v>0</v>
      </c>
      <c r="K165" s="178" t="s">
        <v>1</v>
      </c>
      <c r="L165" s="182"/>
      <c r="M165" s="183" t="s">
        <v>1</v>
      </c>
      <c r="N165" s="184" t="s">
        <v>42</v>
      </c>
      <c r="P165" s="158">
        <f t="shared" si="1"/>
        <v>0</v>
      </c>
      <c r="Q165" s="158">
        <v>0</v>
      </c>
      <c r="R165" s="158">
        <f t="shared" si="2"/>
        <v>0</v>
      </c>
      <c r="S165" s="158">
        <v>0</v>
      </c>
      <c r="T165" s="159">
        <f t="shared" si="3"/>
        <v>0</v>
      </c>
      <c r="AR165" s="41" t="s">
        <v>339</v>
      </c>
      <c r="AT165" s="41" t="s">
        <v>431</v>
      </c>
      <c r="AU165" s="41" t="s">
        <v>315</v>
      </c>
      <c r="AY165" s="17" t="s">
        <v>304</v>
      </c>
      <c r="BE165" s="42">
        <f t="shared" si="4"/>
        <v>0</v>
      </c>
      <c r="BF165" s="42">
        <f t="shared" si="5"/>
        <v>0</v>
      </c>
      <c r="BG165" s="42">
        <f t="shared" si="6"/>
        <v>0</v>
      </c>
      <c r="BH165" s="42">
        <f t="shared" si="7"/>
        <v>0</v>
      </c>
      <c r="BI165" s="42">
        <f t="shared" si="8"/>
        <v>0</v>
      </c>
      <c r="BJ165" s="17" t="s">
        <v>8</v>
      </c>
      <c r="BK165" s="42">
        <f t="shared" si="9"/>
        <v>0</v>
      </c>
      <c r="BL165" s="17" t="s">
        <v>108</v>
      </c>
      <c r="BM165" s="41" t="s">
        <v>425</v>
      </c>
    </row>
    <row r="166" spans="2:65" s="1" customFormat="1" ht="16.5" customHeight="1" x14ac:dyDescent="0.2">
      <c r="B166" s="24"/>
      <c r="C166" s="176" t="s">
        <v>92</v>
      </c>
      <c r="D166" s="176" t="s">
        <v>431</v>
      </c>
      <c r="E166" s="177" t="s">
        <v>3277</v>
      </c>
      <c r="F166" s="178" t="s">
        <v>3278</v>
      </c>
      <c r="G166" s="179" t="s">
        <v>2656</v>
      </c>
      <c r="H166" s="180">
        <v>26</v>
      </c>
      <c r="I166" s="46"/>
      <c r="J166" s="181">
        <f t="shared" si="0"/>
        <v>0</v>
      </c>
      <c r="K166" s="178" t="s">
        <v>1</v>
      </c>
      <c r="L166" s="182"/>
      <c r="M166" s="183" t="s">
        <v>1</v>
      </c>
      <c r="N166" s="184" t="s">
        <v>42</v>
      </c>
      <c r="P166" s="158">
        <f t="shared" si="1"/>
        <v>0</v>
      </c>
      <c r="Q166" s="158">
        <v>0</v>
      </c>
      <c r="R166" s="158">
        <f t="shared" si="2"/>
        <v>0</v>
      </c>
      <c r="S166" s="158">
        <v>0</v>
      </c>
      <c r="T166" s="159">
        <f t="shared" si="3"/>
        <v>0</v>
      </c>
      <c r="AR166" s="41" t="s">
        <v>339</v>
      </c>
      <c r="AT166" s="41" t="s">
        <v>431</v>
      </c>
      <c r="AU166" s="41" t="s">
        <v>315</v>
      </c>
      <c r="AY166" s="17" t="s">
        <v>304</v>
      </c>
      <c r="BE166" s="42">
        <f t="shared" si="4"/>
        <v>0</v>
      </c>
      <c r="BF166" s="42">
        <f t="shared" si="5"/>
        <v>0</v>
      </c>
      <c r="BG166" s="42">
        <f t="shared" si="6"/>
        <v>0</v>
      </c>
      <c r="BH166" s="42">
        <f t="shared" si="7"/>
        <v>0</v>
      </c>
      <c r="BI166" s="42">
        <f t="shared" si="8"/>
        <v>0</v>
      </c>
      <c r="BJ166" s="17" t="s">
        <v>8</v>
      </c>
      <c r="BK166" s="42">
        <f t="shared" si="9"/>
        <v>0</v>
      </c>
      <c r="BL166" s="17" t="s">
        <v>108</v>
      </c>
      <c r="BM166" s="41" t="s">
        <v>436</v>
      </c>
    </row>
    <row r="167" spans="2:65" s="1" customFormat="1" ht="16.5" customHeight="1" x14ac:dyDescent="0.2">
      <c r="B167" s="24"/>
      <c r="C167" s="176" t="s">
        <v>95</v>
      </c>
      <c r="D167" s="176" t="s">
        <v>431</v>
      </c>
      <c r="E167" s="177" t="s">
        <v>3279</v>
      </c>
      <c r="F167" s="178" t="s">
        <v>3280</v>
      </c>
      <c r="G167" s="179" t="s">
        <v>2656</v>
      </c>
      <c r="H167" s="180">
        <v>15</v>
      </c>
      <c r="I167" s="46"/>
      <c r="J167" s="181">
        <f t="shared" si="0"/>
        <v>0</v>
      </c>
      <c r="K167" s="178" t="s">
        <v>1</v>
      </c>
      <c r="L167" s="182"/>
      <c r="M167" s="183" t="s">
        <v>1</v>
      </c>
      <c r="N167" s="184" t="s">
        <v>42</v>
      </c>
      <c r="P167" s="158">
        <f t="shared" si="1"/>
        <v>0</v>
      </c>
      <c r="Q167" s="158">
        <v>0</v>
      </c>
      <c r="R167" s="158">
        <f t="shared" si="2"/>
        <v>0</v>
      </c>
      <c r="S167" s="158">
        <v>0</v>
      </c>
      <c r="T167" s="159">
        <f t="shared" si="3"/>
        <v>0</v>
      </c>
      <c r="AR167" s="41" t="s">
        <v>339</v>
      </c>
      <c r="AT167" s="41" t="s">
        <v>431</v>
      </c>
      <c r="AU167" s="41" t="s">
        <v>315</v>
      </c>
      <c r="AY167" s="17" t="s">
        <v>304</v>
      </c>
      <c r="BE167" s="42">
        <f t="shared" si="4"/>
        <v>0</v>
      </c>
      <c r="BF167" s="42">
        <f t="shared" si="5"/>
        <v>0</v>
      </c>
      <c r="BG167" s="42">
        <f t="shared" si="6"/>
        <v>0</v>
      </c>
      <c r="BH167" s="42">
        <f t="shared" si="7"/>
        <v>0</v>
      </c>
      <c r="BI167" s="42">
        <f t="shared" si="8"/>
        <v>0</v>
      </c>
      <c r="BJ167" s="17" t="s">
        <v>8</v>
      </c>
      <c r="BK167" s="42">
        <f t="shared" si="9"/>
        <v>0</v>
      </c>
      <c r="BL167" s="17" t="s">
        <v>108</v>
      </c>
      <c r="BM167" s="41" t="s">
        <v>446</v>
      </c>
    </row>
    <row r="168" spans="2:65" s="1" customFormat="1" ht="16.5" customHeight="1" x14ac:dyDescent="0.2">
      <c r="B168" s="24"/>
      <c r="C168" s="176" t="s">
        <v>394</v>
      </c>
      <c r="D168" s="176" t="s">
        <v>431</v>
      </c>
      <c r="E168" s="177" t="s">
        <v>3281</v>
      </c>
      <c r="F168" s="178" t="s">
        <v>3282</v>
      </c>
      <c r="G168" s="179" t="s">
        <v>2656</v>
      </c>
      <c r="H168" s="180">
        <v>9</v>
      </c>
      <c r="I168" s="46"/>
      <c r="J168" s="181">
        <f t="shared" si="0"/>
        <v>0</v>
      </c>
      <c r="K168" s="178" t="s">
        <v>1</v>
      </c>
      <c r="L168" s="182"/>
      <c r="M168" s="183" t="s">
        <v>1</v>
      </c>
      <c r="N168" s="184" t="s">
        <v>42</v>
      </c>
      <c r="P168" s="158">
        <f t="shared" si="1"/>
        <v>0</v>
      </c>
      <c r="Q168" s="158">
        <v>0</v>
      </c>
      <c r="R168" s="158">
        <f t="shared" si="2"/>
        <v>0</v>
      </c>
      <c r="S168" s="158">
        <v>0</v>
      </c>
      <c r="T168" s="159">
        <f t="shared" si="3"/>
        <v>0</v>
      </c>
      <c r="AR168" s="41" t="s">
        <v>339</v>
      </c>
      <c r="AT168" s="41" t="s">
        <v>431</v>
      </c>
      <c r="AU168" s="41" t="s">
        <v>315</v>
      </c>
      <c r="AY168" s="17" t="s">
        <v>304</v>
      </c>
      <c r="BE168" s="42">
        <f t="shared" si="4"/>
        <v>0</v>
      </c>
      <c r="BF168" s="42">
        <f t="shared" si="5"/>
        <v>0</v>
      </c>
      <c r="BG168" s="42">
        <f t="shared" si="6"/>
        <v>0</v>
      </c>
      <c r="BH168" s="42">
        <f t="shared" si="7"/>
        <v>0</v>
      </c>
      <c r="BI168" s="42">
        <f t="shared" si="8"/>
        <v>0</v>
      </c>
      <c r="BJ168" s="17" t="s">
        <v>8</v>
      </c>
      <c r="BK168" s="42">
        <f t="shared" si="9"/>
        <v>0</v>
      </c>
      <c r="BL168" s="17" t="s">
        <v>108</v>
      </c>
      <c r="BM168" s="41" t="s">
        <v>455</v>
      </c>
    </row>
    <row r="169" spans="2:65" s="1" customFormat="1" ht="16.5" customHeight="1" x14ac:dyDescent="0.2">
      <c r="B169" s="24"/>
      <c r="C169" s="176" t="s">
        <v>398</v>
      </c>
      <c r="D169" s="176" t="s">
        <v>431</v>
      </c>
      <c r="E169" s="177" t="s">
        <v>3283</v>
      </c>
      <c r="F169" s="178" t="s">
        <v>3284</v>
      </c>
      <c r="G169" s="179" t="s">
        <v>2656</v>
      </c>
      <c r="H169" s="180">
        <v>54</v>
      </c>
      <c r="I169" s="46"/>
      <c r="J169" s="181">
        <f t="shared" si="0"/>
        <v>0</v>
      </c>
      <c r="K169" s="178" t="s">
        <v>1</v>
      </c>
      <c r="L169" s="182"/>
      <c r="M169" s="183" t="s">
        <v>1</v>
      </c>
      <c r="N169" s="184" t="s">
        <v>42</v>
      </c>
      <c r="P169" s="158">
        <f t="shared" si="1"/>
        <v>0</v>
      </c>
      <c r="Q169" s="158">
        <v>0</v>
      </c>
      <c r="R169" s="158">
        <f t="shared" si="2"/>
        <v>0</v>
      </c>
      <c r="S169" s="158">
        <v>0</v>
      </c>
      <c r="T169" s="159">
        <f t="shared" si="3"/>
        <v>0</v>
      </c>
      <c r="AR169" s="41" t="s">
        <v>339</v>
      </c>
      <c r="AT169" s="41" t="s">
        <v>431</v>
      </c>
      <c r="AU169" s="41" t="s">
        <v>315</v>
      </c>
      <c r="AY169" s="17" t="s">
        <v>304</v>
      </c>
      <c r="BE169" s="42">
        <f t="shared" si="4"/>
        <v>0</v>
      </c>
      <c r="BF169" s="42">
        <f t="shared" si="5"/>
        <v>0</v>
      </c>
      <c r="BG169" s="42">
        <f t="shared" si="6"/>
        <v>0</v>
      </c>
      <c r="BH169" s="42">
        <f t="shared" si="7"/>
        <v>0</v>
      </c>
      <c r="BI169" s="42">
        <f t="shared" si="8"/>
        <v>0</v>
      </c>
      <c r="BJ169" s="17" t="s">
        <v>8</v>
      </c>
      <c r="BK169" s="42">
        <f t="shared" si="9"/>
        <v>0</v>
      </c>
      <c r="BL169" s="17" t="s">
        <v>108</v>
      </c>
      <c r="BM169" s="41" t="s">
        <v>463</v>
      </c>
    </row>
    <row r="170" spans="2:65" s="1" customFormat="1" ht="16.5" customHeight="1" x14ac:dyDescent="0.2">
      <c r="B170" s="24"/>
      <c r="C170" s="176" t="s">
        <v>402</v>
      </c>
      <c r="D170" s="176" t="s">
        <v>431</v>
      </c>
      <c r="E170" s="177" t="s">
        <v>3285</v>
      </c>
      <c r="F170" s="178" t="s">
        <v>3286</v>
      </c>
      <c r="G170" s="179" t="s">
        <v>346</v>
      </c>
      <c r="H170" s="180">
        <v>188</v>
      </c>
      <c r="I170" s="46"/>
      <c r="J170" s="181">
        <f t="shared" si="0"/>
        <v>0</v>
      </c>
      <c r="K170" s="178" t="s">
        <v>1</v>
      </c>
      <c r="L170" s="182"/>
      <c r="M170" s="183" t="s">
        <v>1</v>
      </c>
      <c r="N170" s="184" t="s">
        <v>42</v>
      </c>
      <c r="P170" s="158">
        <f t="shared" si="1"/>
        <v>0</v>
      </c>
      <c r="Q170" s="158">
        <v>0</v>
      </c>
      <c r="R170" s="158">
        <f t="shared" si="2"/>
        <v>0</v>
      </c>
      <c r="S170" s="158">
        <v>0</v>
      </c>
      <c r="T170" s="159">
        <f t="shared" si="3"/>
        <v>0</v>
      </c>
      <c r="AR170" s="41" t="s">
        <v>339</v>
      </c>
      <c r="AT170" s="41" t="s">
        <v>431</v>
      </c>
      <c r="AU170" s="41" t="s">
        <v>315</v>
      </c>
      <c r="AY170" s="17" t="s">
        <v>304</v>
      </c>
      <c r="BE170" s="42">
        <f t="shared" si="4"/>
        <v>0</v>
      </c>
      <c r="BF170" s="42">
        <f t="shared" si="5"/>
        <v>0</v>
      </c>
      <c r="BG170" s="42">
        <f t="shared" si="6"/>
        <v>0</v>
      </c>
      <c r="BH170" s="42">
        <f t="shared" si="7"/>
        <v>0</v>
      </c>
      <c r="BI170" s="42">
        <f t="shared" si="8"/>
        <v>0</v>
      </c>
      <c r="BJ170" s="17" t="s">
        <v>8</v>
      </c>
      <c r="BK170" s="42">
        <f t="shared" si="9"/>
        <v>0</v>
      </c>
      <c r="BL170" s="17" t="s">
        <v>108</v>
      </c>
      <c r="BM170" s="41" t="s">
        <v>476</v>
      </c>
    </row>
    <row r="171" spans="2:65" s="1" customFormat="1" ht="16.5" customHeight="1" x14ac:dyDescent="0.2">
      <c r="B171" s="24"/>
      <c r="C171" s="176" t="s">
        <v>406</v>
      </c>
      <c r="D171" s="176" t="s">
        <v>431</v>
      </c>
      <c r="E171" s="177" t="s">
        <v>3287</v>
      </c>
      <c r="F171" s="178" t="s">
        <v>3288</v>
      </c>
      <c r="G171" s="179" t="s">
        <v>346</v>
      </c>
      <c r="H171" s="180">
        <v>146</v>
      </c>
      <c r="I171" s="46"/>
      <c r="J171" s="181">
        <f t="shared" si="0"/>
        <v>0</v>
      </c>
      <c r="K171" s="178" t="s">
        <v>1</v>
      </c>
      <c r="L171" s="182"/>
      <c r="M171" s="183" t="s">
        <v>1</v>
      </c>
      <c r="N171" s="184" t="s">
        <v>42</v>
      </c>
      <c r="P171" s="158">
        <f t="shared" si="1"/>
        <v>0</v>
      </c>
      <c r="Q171" s="158">
        <v>0</v>
      </c>
      <c r="R171" s="158">
        <f t="shared" si="2"/>
        <v>0</v>
      </c>
      <c r="S171" s="158">
        <v>0</v>
      </c>
      <c r="T171" s="159">
        <f t="shared" si="3"/>
        <v>0</v>
      </c>
      <c r="AR171" s="41" t="s">
        <v>339</v>
      </c>
      <c r="AT171" s="41" t="s">
        <v>431</v>
      </c>
      <c r="AU171" s="41" t="s">
        <v>315</v>
      </c>
      <c r="AY171" s="17" t="s">
        <v>304</v>
      </c>
      <c r="BE171" s="42">
        <f t="shared" si="4"/>
        <v>0</v>
      </c>
      <c r="BF171" s="42">
        <f t="shared" si="5"/>
        <v>0</v>
      </c>
      <c r="BG171" s="42">
        <f t="shared" si="6"/>
        <v>0</v>
      </c>
      <c r="BH171" s="42">
        <f t="shared" si="7"/>
        <v>0</v>
      </c>
      <c r="BI171" s="42">
        <f t="shared" si="8"/>
        <v>0</v>
      </c>
      <c r="BJ171" s="17" t="s">
        <v>8</v>
      </c>
      <c r="BK171" s="42">
        <f t="shared" si="9"/>
        <v>0</v>
      </c>
      <c r="BL171" s="17" t="s">
        <v>108</v>
      </c>
      <c r="BM171" s="41" t="s">
        <v>493</v>
      </c>
    </row>
    <row r="172" spans="2:65" s="1" customFormat="1" ht="16.5" customHeight="1" x14ac:dyDescent="0.2">
      <c r="B172" s="24"/>
      <c r="C172" s="176" t="s">
        <v>236</v>
      </c>
      <c r="D172" s="176" t="s">
        <v>431</v>
      </c>
      <c r="E172" s="177" t="s">
        <v>3289</v>
      </c>
      <c r="F172" s="178" t="s">
        <v>3290</v>
      </c>
      <c r="G172" s="179" t="s">
        <v>346</v>
      </c>
      <c r="H172" s="180">
        <v>18</v>
      </c>
      <c r="I172" s="46"/>
      <c r="J172" s="181">
        <f t="shared" si="0"/>
        <v>0</v>
      </c>
      <c r="K172" s="178" t="s">
        <v>1</v>
      </c>
      <c r="L172" s="182"/>
      <c r="M172" s="183" t="s">
        <v>1</v>
      </c>
      <c r="N172" s="184" t="s">
        <v>42</v>
      </c>
      <c r="P172" s="158">
        <f t="shared" si="1"/>
        <v>0</v>
      </c>
      <c r="Q172" s="158">
        <v>0</v>
      </c>
      <c r="R172" s="158">
        <f t="shared" si="2"/>
        <v>0</v>
      </c>
      <c r="S172" s="158">
        <v>0</v>
      </c>
      <c r="T172" s="159">
        <f t="shared" si="3"/>
        <v>0</v>
      </c>
      <c r="AR172" s="41" t="s">
        <v>339</v>
      </c>
      <c r="AT172" s="41" t="s">
        <v>431</v>
      </c>
      <c r="AU172" s="41" t="s">
        <v>315</v>
      </c>
      <c r="AY172" s="17" t="s">
        <v>304</v>
      </c>
      <c r="BE172" s="42">
        <f t="shared" si="4"/>
        <v>0</v>
      </c>
      <c r="BF172" s="42">
        <f t="shared" si="5"/>
        <v>0</v>
      </c>
      <c r="BG172" s="42">
        <f t="shared" si="6"/>
        <v>0</v>
      </c>
      <c r="BH172" s="42">
        <f t="shared" si="7"/>
        <v>0</v>
      </c>
      <c r="BI172" s="42">
        <f t="shared" si="8"/>
        <v>0</v>
      </c>
      <c r="BJ172" s="17" t="s">
        <v>8</v>
      </c>
      <c r="BK172" s="42">
        <f t="shared" si="9"/>
        <v>0</v>
      </c>
      <c r="BL172" s="17" t="s">
        <v>108</v>
      </c>
      <c r="BM172" s="41" t="s">
        <v>526</v>
      </c>
    </row>
    <row r="173" spans="2:65" s="1" customFormat="1" ht="16.5" customHeight="1" x14ac:dyDescent="0.2">
      <c r="B173" s="24"/>
      <c r="C173" s="176" t="s">
        <v>7</v>
      </c>
      <c r="D173" s="176" t="s">
        <v>431</v>
      </c>
      <c r="E173" s="177" t="s">
        <v>3291</v>
      </c>
      <c r="F173" s="178" t="s">
        <v>3292</v>
      </c>
      <c r="G173" s="179" t="s">
        <v>346</v>
      </c>
      <c r="H173" s="180">
        <v>128</v>
      </c>
      <c r="I173" s="46"/>
      <c r="J173" s="181">
        <f t="shared" si="0"/>
        <v>0</v>
      </c>
      <c r="K173" s="178" t="s">
        <v>1</v>
      </c>
      <c r="L173" s="182"/>
      <c r="M173" s="183" t="s">
        <v>1</v>
      </c>
      <c r="N173" s="184" t="s">
        <v>42</v>
      </c>
      <c r="P173" s="158">
        <f t="shared" si="1"/>
        <v>0</v>
      </c>
      <c r="Q173" s="158">
        <v>0</v>
      </c>
      <c r="R173" s="158">
        <f t="shared" si="2"/>
        <v>0</v>
      </c>
      <c r="S173" s="158">
        <v>0</v>
      </c>
      <c r="T173" s="159">
        <f t="shared" si="3"/>
        <v>0</v>
      </c>
      <c r="AR173" s="41" t="s">
        <v>339</v>
      </c>
      <c r="AT173" s="41" t="s">
        <v>431</v>
      </c>
      <c r="AU173" s="41" t="s">
        <v>315</v>
      </c>
      <c r="AY173" s="17" t="s">
        <v>304</v>
      </c>
      <c r="BE173" s="42">
        <f t="shared" si="4"/>
        <v>0</v>
      </c>
      <c r="BF173" s="42">
        <f t="shared" si="5"/>
        <v>0</v>
      </c>
      <c r="BG173" s="42">
        <f t="shared" si="6"/>
        <v>0</v>
      </c>
      <c r="BH173" s="42">
        <f t="shared" si="7"/>
        <v>0</v>
      </c>
      <c r="BI173" s="42">
        <f t="shared" si="8"/>
        <v>0</v>
      </c>
      <c r="BJ173" s="17" t="s">
        <v>8</v>
      </c>
      <c r="BK173" s="42">
        <f t="shared" si="9"/>
        <v>0</v>
      </c>
      <c r="BL173" s="17" t="s">
        <v>108</v>
      </c>
      <c r="BM173" s="41" t="s">
        <v>536</v>
      </c>
    </row>
    <row r="174" spans="2:65" s="1" customFormat="1" ht="16.5" customHeight="1" x14ac:dyDescent="0.2">
      <c r="B174" s="24"/>
      <c r="C174" s="176" t="s">
        <v>425</v>
      </c>
      <c r="D174" s="176" t="s">
        <v>431</v>
      </c>
      <c r="E174" s="177" t="s">
        <v>3293</v>
      </c>
      <c r="F174" s="178" t="s">
        <v>3294</v>
      </c>
      <c r="G174" s="179" t="s">
        <v>346</v>
      </c>
      <c r="H174" s="180">
        <v>18</v>
      </c>
      <c r="I174" s="46"/>
      <c r="J174" s="181">
        <f t="shared" si="0"/>
        <v>0</v>
      </c>
      <c r="K174" s="178" t="s">
        <v>1</v>
      </c>
      <c r="L174" s="182"/>
      <c r="M174" s="183" t="s">
        <v>1</v>
      </c>
      <c r="N174" s="184" t="s">
        <v>42</v>
      </c>
      <c r="P174" s="158">
        <f t="shared" si="1"/>
        <v>0</v>
      </c>
      <c r="Q174" s="158">
        <v>0</v>
      </c>
      <c r="R174" s="158">
        <f t="shared" si="2"/>
        <v>0</v>
      </c>
      <c r="S174" s="158">
        <v>0</v>
      </c>
      <c r="T174" s="159">
        <f t="shared" si="3"/>
        <v>0</v>
      </c>
      <c r="AR174" s="41" t="s">
        <v>339</v>
      </c>
      <c r="AT174" s="41" t="s">
        <v>431</v>
      </c>
      <c r="AU174" s="41" t="s">
        <v>315</v>
      </c>
      <c r="AY174" s="17" t="s">
        <v>304</v>
      </c>
      <c r="BE174" s="42">
        <f t="shared" si="4"/>
        <v>0</v>
      </c>
      <c r="BF174" s="42">
        <f t="shared" si="5"/>
        <v>0</v>
      </c>
      <c r="BG174" s="42">
        <f t="shared" si="6"/>
        <v>0</v>
      </c>
      <c r="BH174" s="42">
        <f t="shared" si="7"/>
        <v>0</v>
      </c>
      <c r="BI174" s="42">
        <f t="shared" si="8"/>
        <v>0</v>
      </c>
      <c r="BJ174" s="17" t="s">
        <v>8</v>
      </c>
      <c r="BK174" s="42">
        <f t="shared" si="9"/>
        <v>0</v>
      </c>
      <c r="BL174" s="17" t="s">
        <v>108</v>
      </c>
      <c r="BM174" s="41" t="s">
        <v>547</v>
      </c>
    </row>
    <row r="175" spans="2:65" s="1" customFormat="1" ht="16.5" customHeight="1" x14ac:dyDescent="0.2">
      <c r="B175" s="24"/>
      <c r="C175" s="176" t="s">
        <v>430</v>
      </c>
      <c r="D175" s="176" t="s">
        <v>431</v>
      </c>
      <c r="E175" s="177" t="s">
        <v>3295</v>
      </c>
      <c r="F175" s="178" t="s">
        <v>3296</v>
      </c>
      <c r="G175" s="179" t="s">
        <v>2656</v>
      </c>
      <c r="H175" s="180">
        <v>358</v>
      </c>
      <c r="I175" s="46"/>
      <c r="J175" s="181">
        <f t="shared" si="0"/>
        <v>0</v>
      </c>
      <c r="K175" s="178" t="s">
        <v>1</v>
      </c>
      <c r="L175" s="182"/>
      <c r="M175" s="183" t="s">
        <v>1</v>
      </c>
      <c r="N175" s="184" t="s">
        <v>42</v>
      </c>
      <c r="P175" s="158">
        <f t="shared" si="1"/>
        <v>0</v>
      </c>
      <c r="Q175" s="158">
        <v>0</v>
      </c>
      <c r="R175" s="158">
        <f t="shared" si="2"/>
        <v>0</v>
      </c>
      <c r="S175" s="158">
        <v>0</v>
      </c>
      <c r="T175" s="159">
        <f t="shared" si="3"/>
        <v>0</v>
      </c>
      <c r="AR175" s="41" t="s">
        <v>339</v>
      </c>
      <c r="AT175" s="41" t="s">
        <v>431</v>
      </c>
      <c r="AU175" s="41" t="s">
        <v>315</v>
      </c>
      <c r="AY175" s="17" t="s">
        <v>304</v>
      </c>
      <c r="BE175" s="42">
        <f t="shared" si="4"/>
        <v>0</v>
      </c>
      <c r="BF175" s="42">
        <f t="shared" si="5"/>
        <v>0</v>
      </c>
      <c r="BG175" s="42">
        <f t="shared" si="6"/>
        <v>0</v>
      </c>
      <c r="BH175" s="42">
        <f t="shared" si="7"/>
        <v>0</v>
      </c>
      <c r="BI175" s="42">
        <f t="shared" si="8"/>
        <v>0</v>
      </c>
      <c r="BJ175" s="17" t="s">
        <v>8</v>
      </c>
      <c r="BK175" s="42">
        <f t="shared" si="9"/>
        <v>0</v>
      </c>
      <c r="BL175" s="17" t="s">
        <v>108</v>
      </c>
      <c r="BM175" s="41" t="s">
        <v>571</v>
      </c>
    </row>
    <row r="176" spans="2:65" s="1" customFormat="1" ht="16.5" customHeight="1" x14ac:dyDescent="0.2">
      <c r="B176" s="24"/>
      <c r="C176" s="176" t="s">
        <v>436</v>
      </c>
      <c r="D176" s="176" t="s">
        <v>431</v>
      </c>
      <c r="E176" s="177" t="s">
        <v>3297</v>
      </c>
      <c r="F176" s="178" t="s">
        <v>3298</v>
      </c>
      <c r="G176" s="179" t="s">
        <v>2656</v>
      </c>
      <c r="H176" s="180">
        <v>126</v>
      </c>
      <c r="I176" s="46"/>
      <c r="J176" s="181">
        <f t="shared" si="0"/>
        <v>0</v>
      </c>
      <c r="K176" s="178" t="s">
        <v>1</v>
      </c>
      <c r="L176" s="182"/>
      <c r="M176" s="183" t="s">
        <v>1</v>
      </c>
      <c r="N176" s="184" t="s">
        <v>42</v>
      </c>
      <c r="P176" s="158">
        <f t="shared" si="1"/>
        <v>0</v>
      </c>
      <c r="Q176" s="158">
        <v>0</v>
      </c>
      <c r="R176" s="158">
        <f t="shared" si="2"/>
        <v>0</v>
      </c>
      <c r="S176" s="158">
        <v>0</v>
      </c>
      <c r="T176" s="159">
        <f t="shared" si="3"/>
        <v>0</v>
      </c>
      <c r="AR176" s="41" t="s">
        <v>339</v>
      </c>
      <c r="AT176" s="41" t="s">
        <v>431</v>
      </c>
      <c r="AU176" s="41" t="s">
        <v>315</v>
      </c>
      <c r="AY176" s="17" t="s">
        <v>304</v>
      </c>
      <c r="BE176" s="42">
        <f t="shared" si="4"/>
        <v>0</v>
      </c>
      <c r="BF176" s="42">
        <f t="shared" si="5"/>
        <v>0</v>
      </c>
      <c r="BG176" s="42">
        <f t="shared" si="6"/>
        <v>0</v>
      </c>
      <c r="BH176" s="42">
        <f t="shared" si="7"/>
        <v>0</v>
      </c>
      <c r="BI176" s="42">
        <f t="shared" si="8"/>
        <v>0</v>
      </c>
      <c r="BJ176" s="17" t="s">
        <v>8</v>
      </c>
      <c r="BK176" s="42">
        <f t="shared" si="9"/>
        <v>0</v>
      </c>
      <c r="BL176" s="17" t="s">
        <v>108</v>
      </c>
      <c r="BM176" s="41" t="s">
        <v>581</v>
      </c>
    </row>
    <row r="177" spans="2:65" s="1" customFormat="1" ht="16.5" customHeight="1" x14ac:dyDescent="0.2">
      <c r="B177" s="24"/>
      <c r="C177" s="176" t="s">
        <v>442</v>
      </c>
      <c r="D177" s="176" t="s">
        <v>431</v>
      </c>
      <c r="E177" s="177" t="s">
        <v>3299</v>
      </c>
      <c r="F177" s="178" t="s">
        <v>3300</v>
      </c>
      <c r="G177" s="179" t="s">
        <v>2656</v>
      </c>
      <c r="H177" s="180">
        <v>188</v>
      </c>
      <c r="I177" s="46"/>
      <c r="J177" s="181">
        <f t="shared" si="0"/>
        <v>0</v>
      </c>
      <c r="K177" s="178" t="s">
        <v>1</v>
      </c>
      <c r="L177" s="182"/>
      <c r="M177" s="183" t="s">
        <v>1</v>
      </c>
      <c r="N177" s="184" t="s">
        <v>42</v>
      </c>
      <c r="P177" s="158">
        <f t="shared" si="1"/>
        <v>0</v>
      </c>
      <c r="Q177" s="158">
        <v>0</v>
      </c>
      <c r="R177" s="158">
        <f t="shared" si="2"/>
        <v>0</v>
      </c>
      <c r="S177" s="158">
        <v>0</v>
      </c>
      <c r="T177" s="159">
        <f t="shared" si="3"/>
        <v>0</v>
      </c>
      <c r="AR177" s="41" t="s">
        <v>339</v>
      </c>
      <c r="AT177" s="41" t="s">
        <v>431</v>
      </c>
      <c r="AU177" s="41" t="s">
        <v>315</v>
      </c>
      <c r="AY177" s="17" t="s">
        <v>304</v>
      </c>
      <c r="BE177" s="42">
        <f t="shared" si="4"/>
        <v>0</v>
      </c>
      <c r="BF177" s="42">
        <f t="shared" si="5"/>
        <v>0</v>
      </c>
      <c r="BG177" s="42">
        <f t="shared" si="6"/>
        <v>0</v>
      </c>
      <c r="BH177" s="42">
        <f t="shared" si="7"/>
        <v>0</v>
      </c>
      <c r="BI177" s="42">
        <f t="shared" si="8"/>
        <v>0</v>
      </c>
      <c r="BJ177" s="17" t="s">
        <v>8</v>
      </c>
      <c r="BK177" s="42">
        <f t="shared" si="9"/>
        <v>0</v>
      </c>
      <c r="BL177" s="17" t="s">
        <v>108</v>
      </c>
      <c r="BM177" s="41" t="s">
        <v>600</v>
      </c>
    </row>
    <row r="178" spans="2:65" s="1" customFormat="1" ht="16.5" customHeight="1" x14ac:dyDescent="0.2">
      <c r="B178" s="24"/>
      <c r="C178" s="176" t="s">
        <v>446</v>
      </c>
      <c r="D178" s="176" t="s">
        <v>431</v>
      </c>
      <c r="E178" s="177" t="s">
        <v>3301</v>
      </c>
      <c r="F178" s="178" t="s">
        <v>3302</v>
      </c>
      <c r="G178" s="179" t="s">
        <v>2656</v>
      </c>
      <c r="H178" s="180">
        <v>188</v>
      </c>
      <c r="I178" s="46"/>
      <c r="J178" s="181">
        <f t="shared" si="0"/>
        <v>0</v>
      </c>
      <c r="K178" s="178" t="s">
        <v>1</v>
      </c>
      <c r="L178" s="182"/>
      <c r="M178" s="183" t="s">
        <v>1</v>
      </c>
      <c r="N178" s="184" t="s">
        <v>42</v>
      </c>
      <c r="P178" s="158">
        <f t="shared" si="1"/>
        <v>0</v>
      </c>
      <c r="Q178" s="158">
        <v>0</v>
      </c>
      <c r="R178" s="158">
        <f t="shared" si="2"/>
        <v>0</v>
      </c>
      <c r="S178" s="158">
        <v>0</v>
      </c>
      <c r="T178" s="159">
        <f t="shared" si="3"/>
        <v>0</v>
      </c>
      <c r="AR178" s="41" t="s">
        <v>339</v>
      </c>
      <c r="AT178" s="41" t="s">
        <v>431</v>
      </c>
      <c r="AU178" s="41" t="s">
        <v>315</v>
      </c>
      <c r="AY178" s="17" t="s">
        <v>304</v>
      </c>
      <c r="BE178" s="42">
        <f t="shared" si="4"/>
        <v>0</v>
      </c>
      <c r="BF178" s="42">
        <f t="shared" si="5"/>
        <v>0</v>
      </c>
      <c r="BG178" s="42">
        <f t="shared" si="6"/>
        <v>0</v>
      </c>
      <c r="BH178" s="42">
        <f t="shared" si="7"/>
        <v>0</v>
      </c>
      <c r="BI178" s="42">
        <f t="shared" si="8"/>
        <v>0</v>
      </c>
      <c r="BJ178" s="17" t="s">
        <v>8</v>
      </c>
      <c r="BK178" s="42">
        <f t="shared" si="9"/>
        <v>0</v>
      </c>
      <c r="BL178" s="17" t="s">
        <v>108</v>
      </c>
      <c r="BM178" s="41" t="s">
        <v>611</v>
      </c>
    </row>
    <row r="179" spans="2:65" s="1" customFormat="1" ht="16.5" customHeight="1" x14ac:dyDescent="0.2">
      <c r="B179" s="24"/>
      <c r="C179" s="176" t="s">
        <v>451</v>
      </c>
      <c r="D179" s="176" t="s">
        <v>431</v>
      </c>
      <c r="E179" s="177" t="s">
        <v>3303</v>
      </c>
      <c r="F179" s="178" t="s">
        <v>3304</v>
      </c>
      <c r="G179" s="179" t="s">
        <v>3305</v>
      </c>
      <c r="H179" s="180">
        <v>185</v>
      </c>
      <c r="I179" s="46"/>
      <c r="J179" s="181">
        <f t="shared" si="0"/>
        <v>0</v>
      </c>
      <c r="K179" s="178" t="s">
        <v>1</v>
      </c>
      <c r="L179" s="182"/>
      <c r="M179" s="183" t="s">
        <v>1</v>
      </c>
      <c r="N179" s="184" t="s">
        <v>42</v>
      </c>
      <c r="P179" s="158">
        <f t="shared" si="1"/>
        <v>0</v>
      </c>
      <c r="Q179" s="158">
        <v>0</v>
      </c>
      <c r="R179" s="158">
        <f t="shared" si="2"/>
        <v>0</v>
      </c>
      <c r="S179" s="158">
        <v>0</v>
      </c>
      <c r="T179" s="159">
        <f t="shared" si="3"/>
        <v>0</v>
      </c>
      <c r="AR179" s="41" t="s">
        <v>339</v>
      </c>
      <c r="AT179" s="41" t="s">
        <v>431</v>
      </c>
      <c r="AU179" s="41" t="s">
        <v>315</v>
      </c>
      <c r="AY179" s="17" t="s">
        <v>304</v>
      </c>
      <c r="BE179" s="42">
        <f t="shared" si="4"/>
        <v>0</v>
      </c>
      <c r="BF179" s="42">
        <f t="shared" si="5"/>
        <v>0</v>
      </c>
      <c r="BG179" s="42">
        <f t="shared" si="6"/>
        <v>0</v>
      </c>
      <c r="BH179" s="42">
        <f t="shared" si="7"/>
        <v>0</v>
      </c>
      <c r="BI179" s="42">
        <f t="shared" si="8"/>
        <v>0</v>
      </c>
      <c r="BJ179" s="17" t="s">
        <v>8</v>
      </c>
      <c r="BK179" s="42">
        <f t="shared" si="9"/>
        <v>0</v>
      </c>
      <c r="BL179" s="17" t="s">
        <v>108</v>
      </c>
      <c r="BM179" s="41" t="s">
        <v>620</v>
      </c>
    </row>
    <row r="180" spans="2:65" s="1" customFormat="1" ht="16.5" customHeight="1" x14ac:dyDescent="0.2">
      <c r="B180" s="24"/>
      <c r="C180" s="176" t="s">
        <v>455</v>
      </c>
      <c r="D180" s="176" t="s">
        <v>431</v>
      </c>
      <c r="E180" s="177" t="s">
        <v>3306</v>
      </c>
      <c r="F180" s="178" t="s">
        <v>3307</v>
      </c>
      <c r="G180" s="179" t="s">
        <v>3308</v>
      </c>
      <c r="H180" s="180">
        <v>5</v>
      </c>
      <c r="I180" s="46"/>
      <c r="J180" s="181">
        <f t="shared" si="0"/>
        <v>0</v>
      </c>
      <c r="K180" s="178" t="s">
        <v>1</v>
      </c>
      <c r="L180" s="182"/>
      <c r="M180" s="183" t="s">
        <v>1</v>
      </c>
      <c r="N180" s="184" t="s">
        <v>42</v>
      </c>
      <c r="P180" s="158">
        <f t="shared" si="1"/>
        <v>0</v>
      </c>
      <c r="Q180" s="158">
        <v>0</v>
      </c>
      <c r="R180" s="158">
        <f t="shared" si="2"/>
        <v>0</v>
      </c>
      <c r="S180" s="158">
        <v>0</v>
      </c>
      <c r="T180" s="159">
        <f t="shared" si="3"/>
        <v>0</v>
      </c>
      <c r="AR180" s="41" t="s">
        <v>339</v>
      </c>
      <c r="AT180" s="41" t="s">
        <v>431</v>
      </c>
      <c r="AU180" s="41" t="s">
        <v>315</v>
      </c>
      <c r="AY180" s="17" t="s">
        <v>304</v>
      </c>
      <c r="BE180" s="42">
        <f t="shared" si="4"/>
        <v>0</v>
      </c>
      <c r="BF180" s="42">
        <f t="shared" si="5"/>
        <v>0</v>
      </c>
      <c r="BG180" s="42">
        <f t="shared" si="6"/>
        <v>0</v>
      </c>
      <c r="BH180" s="42">
        <f t="shared" si="7"/>
        <v>0</v>
      </c>
      <c r="BI180" s="42">
        <f t="shared" si="8"/>
        <v>0</v>
      </c>
      <c r="BJ180" s="17" t="s">
        <v>8</v>
      </c>
      <c r="BK180" s="42">
        <f t="shared" si="9"/>
        <v>0</v>
      </c>
      <c r="BL180" s="17" t="s">
        <v>108</v>
      </c>
      <c r="BM180" s="41" t="s">
        <v>632</v>
      </c>
    </row>
    <row r="181" spans="2:65" s="1" customFormat="1" ht="16.5" customHeight="1" x14ac:dyDescent="0.2">
      <c r="B181" s="24"/>
      <c r="C181" s="176" t="s">
        <v>459</v>
      </c>
      <c r="D181" s="176" t="s">
        <v>431</v>
      </c>
      <c r="E181" s="177" t="s">
        <v>3309</v>
      </c>
      <c r="F181" s="178" t="s">
        <v>3310</v>
      </c>
      <c r="G181" s="179" t="s">
        <v>3305</v>
      </c>
      <c r="H181" s="180">
        <v>45</v>
      </c>
      <c r="I181" s="46"/>
      <c r="J181" s="181">
        <f t="shared" si="0"/>
        <v>0</v>
      </c>
      <c r="K181" s="178" t="s">
        <v>1</v>
      </c>
      <c r="L181" s="182"/>
      <c r="M181" s="183" t="s">
        <v>1</v>
      </c>
      <c r="N181" s="184" t="s">
        <v>42</v>
      </c>
      <c r="P181" s="158">
        <f t="shared" si="1"/>
        <v>0</v>
      </c>
      <c r="Q181" s="158">
        <v>0</v>
      </c>
      <c r="R181" s="158">
        <f t="shared" si="2"/>
        <v>0</v>
      </c>
      <c r="S181" s="158">
        <v>0</v>
      </c>
      <c r="T181" s="159">
        <f t="shared" si="3"/>
        <v>0</v>
      </c>
      <c r="AR181" s="41" t="s">
        <v>339</v>
      </c>
      <c r="AT181" s="41" t="s">
        <v>431</v>
      </c>
      <c r="AU181" s="41" t="s">
        <v>315</v>
      </c>
      <c r="AY181" s="17" t="s">
        <v>304</v>
      </c>
      <c r="BE181" s="42">
        <f t="shared" si="4"/>
        <v>0</v>
      </c>
      <c r="BF181" s="42">
        <f t="shared" si="5"/>
        <v>0</v>
      </c>
      <c r="BG181" s="42">
        <f t="shared" si="6"/>
        <v>0</v>
      </c>
      <c r="BH181" s="42">
        <f t="shared" si="7"/>
        <v>0</v>
      </c>
      <c r="BI181" s="42">
        <f t="shared" si="8"/>
        <v>0</v>
      </c>
      <c r="BJ181" s="17" t="s">
        <v>8</v>
      </c>
      <c r="BK181" s="42">
        <f t="shared" si="9"/>
        <v>0</v>
      </c>
      <c r="BL181" s="17" t="s">
        <v>108</v>
      </c>
      <c r="BM181" s="41" t="s">
        <v>642</v>
      </c>
    </row>
    <row r="182" spans="2:65" s="1" customFormat="1" ht="16.5" customHeight="1" x14ac:dyDescent="0.2">
      <c r="B182" s="24"/>
      <c r="C182" s="176" t="s">
        <v>463</v>
      </c>
      <c r="D182" s="176" t="s">
        <v>431</v>
      </c>
      <c r="E182" s="177" t="s">
        <v>3311</v>
      </c>
      <c r="F182" s="178" t="s">
        <v>3312</v>
      </c>
      <c r="G182" s="179" t="s">
        <v>1444</v>
      </c>
      <c r="H182" s="180">
        <v>60</v>
      </c>
      <c r="I182" s="46"/>
      <c r="J182" s="181">
        <f t="shared" si="0"/>
        <v>0</v>
      </c>
      <c r="K182" s="178" t="s">
        <v>1</v>
      </c>
      <c r="L182" s="182"/>
      <c r="M182" s="183" t="s">
        <v>1</v>
      </c>
      <c r="N182" s="184" t="s">
        <v>42</v>
      </c>
      <c r="P182" s="158">
        <f t="shared" si="1"/>
        <v>0</v>
      </c>
      <c r="Q182" s="158">
        <v>0</v>
      </c>
      <c r="R182" s="158">
        <f t="shared" si="2"/>
        <v>0</v>
      </c>
      <c r="S182" s="158">
        <v>0</v>
      </c>
      <c r="T182" s="159">
        <f t="shared" si="3"/>
        <v>0</v>
      </c>
      <c r="AR182" s="41" t="s">
        <v>339</v>
      </c>
      <c r="AT182" s="41" t="s">
        <v>431</v>
      </c>
      <c r="AU182" s="41" t="s">
        <v>315</v>
      </c>
      <c r="AY182" s="17" t="s">
        <v>304</v>
      </c>
      <c r="BE182" s="42">
        <f t="shared" si="4"/>
        <v>0</v>
      </c>
      <c r="BF182" s="42">
        <f t="shared" si="5"/>
        <v>0</v>
      </c>
      <c r="BG182" s="42">
        <f t="shared" si="6"/>
        <v>0</v>
      </c>
      <c r="BH182" s="42">
        <f t="shared" si="7"/>
        <v>0</v>
      </c>
      <c r="BI182" s="42">
        <f t="shared" si="8"/>
        <v>0</v>
      </c>
      <c r="BJ182" s="17" t="s">
        <v>8</v>
      </c>
      <c r="BK182" s="42">
        <f t="shared" si="9"/>
        <v>0</v>
      </c>
      <c r="BL182" s="17" t="s">
        <v>108</v>
      </c>
      <c r="BM182" s="41" t="s">
        <v>655</v>
      </c>
    </row>
    <row r="183" spans="2:65" s="11" customFormat="1" ht="20.85" customHeight="1" x14ac:dyDescent="0.2">
      <c r="B183" s="142"/>
      <c r="D183" s="37" t="s">
        <v>76</v>
      </c>
      <c r="E183" s="148" t="s">
        <v>3198</v>
      </c>
      <c r="F183" s="148" t="s">
        <v>3313</v>
      </c>
      <c r="J183" s="149">
        <f>BK183</f>
        <v>0</v>
      </c>
      <c r="L183" s="142"/>
      <c r="M183" s="145"/>
      <c r="P183" s="146">
        <f>SUM(P184:P197)</f>
        <v>0</v>
      </c>
      <c r="R183" s="146">
        <f>SUM(R184:R197)</f>
        <v>0</v>
      </c>
      <c r="T183" s="147">
        <f>SUM(T184:T197)</f>
        <v>0</v>
      </c>
      <c r="AR183" s="37" t="s">
        <v>8</v>
      </c>
      <c r="AT183" s="38" t="s">
        <v>76</v>
      </c>
      <c r="AU183" s="38" t="s">
        <v>86</v>
      </c>
      <c r="AY183" s="37" t="s">
        <v>304</v>
      </c>
      <c r="BK183" s="39">
        <f>SUM(BK184:BK197)</f>
        <v>0</v>
      </c>
    </row>
    <row r="184" spans="2:65" s="1" customFormat="1" ht="16.5" customHeight="1" x14ac:dyDescent="0.2">
      <c r="B184" s="24"/>
      <c r="C184" s="176" t="s">
        <v>469</v>
      </c>
      <c r="D184" s="176" t="s">
        <v>431</v>
      </c>
      <c r="E184" s="177" t="s">
        <v>3314</v>
      </c>
      <c r="F184" s="178" t="s">
        <v>3315</v>
      </c>
      <c r="G184" s="179" t="s">
        <v>346</v>
      </c>
      <c r="H184" s="180">
        <v>38</v>
      </c>
      <c r="I184" s="46"/>
      <c r="J184" s="181">
        <f t="shared" ref="J184:J197" si="10">ROUND(I184*H184,0)</f>
        <v>0</v>
      </c>
      <c r="K184" s="178" t="s">
        <v>1</v>
      </c>
      <c r="L184" s="182"/>
      <c r="M184" s="183" t="s">
        <v>1</v>
      </c>
      <c r="N184" s="184" t="s">
        <v>42</v>
      </c>
      <c r="P184" s="158">
        <f t="shared" ref="P184:P197" si="11">O184*H184</f>
        <v>0</v>
      </c>
      <c r="Q184" s="158">
        <v>0</v>
      </c>
      <c r="R184" s="158">
        <f t="shared" ref="R184:R197" si="12">Q184*H184</f>
        <v>0</v>
      </c>
      <c r="S184" s="158">
        <v>0</v>
      </c>
      <c r="T184" s="159">
        <f t="shared" ref="T184:T197" si="13">S184*H184</f>
        <v>0</v>
      </c>
      <c r="AR184" s="41" t="s">
        <v>339</v>
      </c>
      <c r="AT184" s="41" t="s">
        <v>431</v>
      </c>
      <c r="AU184" s="41" t="s">
        <v>315</v>
      </c>
      <c r="AY184" s="17" t="s">
        <v>304</v>
      </c>
      <c r="BE184" s="42">
        <f t="shared" ref="BE184:BE197" si="14">IF(N184="základní",J184,0)</f>
        <v>0</v>
      </c>
      <c r="BF184" s="42">
        <f t="shared" ref="BF184:BF197" si="15">IF(N184="snížená",J184,0)</f>
        <v>0</v>
      </c>
      <c r="BG184" s="42">
        <f t="shared" ref="BG184:BG197" si="16">IF(N184="zákl. přenesená",J184,0)</f>
        <v>0</v>
      </c>
      <c r="BH184" s="42">
        <f t="shared" ref="BH184:BH197" si="17">IF(N184="sníž. přenesená",J184,0)</f>
        <v>0</v>
      </c>
      <c r="BI184" s="42">
        <f t="shared" ref="BI184:BI197" si="18">IF(N184="nulová",J184,0)</f>
        <v>0</v>
      </c>
      <c r="BJ184" s="17" t="s">
        <v>8</v>
      </c>
      <c r="BK184" s="42">
        <f t="shared" ref="BK184:BK197" si="19">ROUND(I184*H184,0)</f>
        <v>0</v>
      </c>
      <c r="BL184" s="17" t="s">
        <v>108</v>
      </c>
      <c r="BM184" s="41" t="s">
        <v>664</v>
      </c>
    </row>
    <row r="185" spans="2:65" s="1" customFormat="1" ht="16.5" customHeight="1" x14ac:dyDescent="0.2">
      <c r="B185" s="24"/>
      <c r="C185" s="176" t="s">
        <v>476</v>
      </c>
      <c r="D185" s="176" t="s">
        <v>431</v>
      </c>
      <c r="E185" s="177" t="s">
        <v>3316</v>
      </c>
      <c r="F185" s="178" t="s">
        <v>3317</v>
      </c>
      <c r="G185" s="179" t="s">
        <v>346</v>
      </c>
      <c r="H185" s="180">
        <v>1830</v>
      </c>
      <c r="I185" s="46"/>
      <c r="J185" s="181">
        <f t="shared" si="10"/>
        <v>0</v>
      </c>
      <c r="K185" s="178" t="s">
        <v>1</v>
      </c>
      <c r="L185" s="182"/>
      <c r="M185" s="183" t="s">
        <v>1</v>
      </c>
      <c r="N185" s="184" t="s">
        <v>42</v>
      </c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AR185" s="41" t="s">
        <v>339</v>
      </c>
      <c r="AT185" s="41" t="s">
        <v>431</v>
      </c>
      <c r="AU185" s="41" t="s">
        <v>315</v>
      </c>
      <c r="AY185" s="17" t="s">
        <v>304</v>
      </c>
      <c r="BE185" s="42">
        <f t="shared" si="14"/>
        <v>0</v>
      </c>
      <c r="BF185" s="42">
        <f t="shared" si="15"/>
        <v>0</v>
      </c>
      <c r="BG185" s="42">
        <f t="shared" si="16"/>
        <v>0</v>
      </c>
      <c r="BH185" s="42">
        <f t="shared" si="17"/>
        <v>0</v>
      </c>
      <c r="BI185" s="42">
        <f t="shared" si="18"/>
        <v>0</v>
      </c>
      <c r="BJ185" s="17" t="s">
        <v>8</v>
      </c>
      <c r="BK185" s="42">
        <f t="shared" si="19"/>
        <v>0</v>
      </c>
      <c r="BL185" s="17" t="s">
        <v>108</v>
      </c>
      <c r="BM185" s="41" t="s">
        <v>675</v>
      </c>
    </row>
    <row r="186" spans="2:65" s="1" customFormat="1" ht="16.5" customHeight="1" x14ac:dyDescent="0.2">
      <c r="B186" s="24"/>
      <c r="C186" s="176" t="s">
        <v>481</v>
      </c>
      <c r="D186" s="176" t="s">
        <v>431</v>
      </c>
      <c r="E186" s="177" t="s">
        <v>3318</v>
      </c>
      <c r="F186" s="178" t="s">
        <v>3319</v>
      </c>
      <c r="G186" s="179" t="s">
        <v>346</v>
      </c>
      <c r="H186" s="180">
        <v>195</v>
      </c>
      <c r="I186" s="46"/>
      <c r="J186" s="181">
        <f t="shared" si="10"/>
        <v>0</v>
      </c>
      <c r="K186" s="178" t="s">
        <v>1</v>
      </c>
      <c r="L186" s="182"/>
      <c r="M186" s="183" t="s">
        <v>1</v>
      </c>
      <c r="N186" s="184" t="s">
        <v>42</v>
      </c>
      <c r="P186" s="158">
        <f t="shared" si="11"/>
        <v>0</v>
      </c>
      <c r="Q186" s="158">
        <v>0</v>
      </c>
      <c r="R186" s="158">
        <f t="shared" si="12"/>
        <v>0</v>
      </c>
      <c r="S186" s="158">
        <v>0</v>
      </c>
      <c r="T186" s="159">
        <f t="shared" si="13"/>
        <v>0</v>
      </c>
      <c r="AR186" s="41" t="s">
        <v>339</v>
      </c>
      <c r="AT186" s="41" t="s">
        <v>431</v>
      </c>
      <c r="AU186" s="41" t="s">
        <v>315</v>
      </c>
      <c r="AY186" s="17" t="s">
        <v>304</v>
      </c>
      <c r="BE186" s="42">
        <f t="shared" si="14"/>
        <v>0</v>
      </c>
      <c r="BF186" s="42">
        <f t="shared" si="15"/>
        <v>0</v>
      </c>
      <c r="BG186" s="42">
        <f t="shared" si="16"/>
        <v>0</v>
      </c>
      <c r="BH186" s="42">
        <f t="shared" si="17"/>
        <v>0</v>
      </c>
      <c r="BI186" s="42">
        <f t="shared" si="18"/>
        <v>0</v>
      </c>
      <c r="BJ186" s="17" t="s">
        <v>8</v>
      </c>
      <c r="BK186" s="42">
        <f t="shared" si="19"/>
        <v>0</v>
      </c>
      <c r="BL186" s="17" t="s">
        <v>108</v>
      </c>
      <c r="BM186" s="41" t="s">
        <v>685</v>
      </c>
    </row>
    <row r="187" spans="2:65" s="1" customFormat="1" ht="16.5" customHeight="1" x14ac:dyDescent="0.2">
      <c r="B187" s="24"/>
      <c r="C187" s="176" t="s">
        <v>493</v>
      </c>
      <c r="D187" s="176" t="s">
        <v>431</v>
      </c>
      <c r="E187" s="177" t="s">
        <v>3320</v>
      </c>
      <c r="F187" s="178" t="s">
        <v>3321</v>
      </c>
      <c r="G187" s="179" t="s">
        <v>346</v>
      </c>
      <c r="H187" s="180">
        <v>185</v>
      </c>
      <c r="I187" s="46"/>
      <c r="J187" s="181">
        <f t="shared" si="10"/>
        <v>0</v>
      </c>
      <c r="K187" s="178" t="s">
        <v>1</v>
      </c>
      <c r="L187" s="182"/>
      <c r="M187" s="183" t="s">
        <v>1</v>
      </c>
      <c r="N187" s="184" t="s">
        <v>42</v>
      </c>
      <c r="P187" s="158">
        <f t="shared" si="11"/>
        <v>0</v>
      </c>
      <c r="Q187" s="158">
        <v>0</v>
      </c>
      <c r="R187" s="158">
        <f t="shared" si="12"/>
        <v>0</v>
      </c>
      <c r="S187" s="158">
        <v>0</v>
      </c>
      <c r="T187" s="159">
        <f t="shared" si="13"/>
        <v>0</v>
      </c>
      <c r="AR187" s="41" t="s">
        <v>339</v>
      </c>
      <c r="AT187" s="41" t="s">
        <v>431</v>
      </c>
      <c r="AU187" s="41" t="s">
        <v>315</v>
      </c>
      <c r="AY187" s="17" t="s">
        <v>304</v>
      </c>
      <c r="BE187" s="42">
        <f t="shared" si="14"/>
        <v>0</v>
      </c>
      <c r="BF187" s="42">
        <f t="shared" si="15"/>
        <v>0</v>
      </c>
      <c r="BG187" s="42">
        <f t="shared" si="16"/>
        <v>0</v>
      </c>
      <c r="BH187" s="42">
        <f t="shared" si="17"/>
        <v>0</v>
      </c>
      <c r="BI187" s="42">
        <f t="shared" si="18"/>
        <v>0</v>
      </c>
      <c r="BJ187" s="17" t="s">
        <v>8</v>
      </c>
      <c r="BK187" s="42">
        <f t="shared" si="19"/>
        <v>0</v>
      </c>
      <c r="BL187" s="17" t="s">
        <v>108</v>
      </c>
      <c r="BM187" s="41" t="s">
        <v>695</v>
      </c>
    </row>
    <row r="188" spans="2:65" s="1" customFormat="1" ht="16.5" customHeight="1" x14ac:dyDescent="0.2">
      <c r="B188" s="24"/>
      <c r="C188" s="176" t="s">
        <v>508</v>
      </c>
      <c r="D188" s="176" t="s">
        <v>431</v>
      </c>
      <c r="E188" s="177" t="s">
        <v>3322</v>
      </c>
      <c r="F188" s="178" t="s">
        <v>3323</v>
      </c>
      <c r="G188" s="179" t="s">
        <v>346</v>
      </c>
      <c r="H188" s="180">
        <v>480</v>
      </c>
      <c r="I188" s="46"/>
      <c r="J188" s="181">
        <f t="shared" si="10"/>
        <v>0</v>
      </c>
      <c r="K188" s="178" t="s">
        <v>1</v>
      </c>
      <c r="L188" s="182"/>
      <c r="M188" s="183" t="s">
        <v>1</v>
      </c>
      <c r="N188" s="184" t="s">
        <v>42</v>
      </c>
      <c r="P188" s="158">
        <f t="shared" si="11"/>
        <v>0</v>
      </c>
      <c r="Q188" s="158">
        <v>0</v>
      </c>
      <c r="R188" s="158">
        <f t="shared" si="12"/>
        <v>0</v>
      </c>
      <c r="S188" s="158">
        <v>0</v>
      </c>
      <c r="T188" s="159">
        <f t="shared" si="13"/>
        <v>0</v>
      </c>
      <c r="AR188" s="41" t="s">
        <v>339</v>
      </c>
      <c r="AT188" s="41" t="s">
        <v>431</v>
      </c>
      <c r="AU188" s="41" t="s">
        <v>315</v>
      </c>
      <c r="AY188" s="17" t="s">
        <v>304</v>
      </c>
      <c r="BE188" s="42">
        <f t="shared" si="14"/>
        <v>0</v>
      </c>
      <c r="BF188" s="42">
        <f t="shared" si="15"/>
        <v>0</v>
      </c>
      <c r="BG188" s="42">
        <f t="shared" si="16"/>
        <v>0</v>
      </c>
      <c r="BH188" s="42">
        <f t="shared" si="17"/>
        <v>0</v>
      </c>
      <c r="BI188" s="42">
        <f t="shared" si="18"/>
        <v>0</v>
      </c>
      <c r="BJ188" s="17" t="s">
        <v>8</v>
      </c>
      <c r="BK188" s="42">
        <f t="shared" si="19"/>
        <v>0</v>
      </c>
      <c r="BL188" s="17" t="s">
        <v>108</v>
      </c>
      <c r="BM188" s="41" t="s">
        <v>704</v>
      </c>
    </row>
    <row r="189" spans="2:65" s="1" customFormat="1" ht="16.5" customHeight="1" x14ac:dyDescent="0.2">
      <c r="B189" s="24"/>
      <c r="C189" s="176" t="s">
        <v>526</v>
      </c>
      <c r="D189" s="176" t="s">
        <v>431</v>
      </c>
      <c r="E189" s="177" t="s">
        <v>3324</v>
      </c>
      <c r="F189" s="178" t="s">
        <v>3325</v>
      </c>
      <c r="G189" s="179" t="s">
        <v>346</v>
      </c>
      <c r="H189" s="180">
        <v>48</v>
      </c>
      <c r="I189" s="46"/>
      <c r="J189" s="181">
        <f t="shared" si="10"/>
        <v>0</v>
      </c>
      <c r="K189" s="178" t="s">
        <v>1</v>
      </c>
      <c r="L189" s="182"/>
      <c r="M189" s="183" t="s">
        <v>1</v>
      </c>
      <c r="N189" s="184" t="s">
        <v>42</v>
      </c>
      <c r="P189" s="158">
        <f t="shared" si="11"/>
        <v>0</v>
      </c>
      <c r="Q189" s="158">
        <v>0</v>
      </c>
      <c r="R189" s="158">
        <f t="shared" si="12"/>
        <v>0</v>
      </c>
      <c r="S189" s="158">
        <v>0</v>
      </c>
      <c r="T189" s="159">
        <f t="shared" si="13"/>
        <v>0</v>
      </c>
      <c r="AR189" s="41" t="s">
        <v>339</v>
      </c>
      <c r="AT189" s="41" t="s">
        <v>431</v>
      </c>
      <c r="AU189" s="41" t="s">
        <v>315</v>
      </c>
      <c r="AY189" s="17" t="s">
        <v>304</v>
      </c>
      <c r="BE189" s="42">
        <f t="shared" si="14"/>
        <v>0</v>
      </c>
      <c r="BF189" s="42">
        <f t="shared" si="15"/>
        <v>0</v>
      </c>
      <c r="BG189" s="42">
        <f t="shared" si="16"/>
        <v>0</v>
      </c>
      <c r="BH189" s="42">
        <f t="shared" si="17"/>
        <v>0</v>
      </c>
      <c r="BI189" s="42">
        <f t="shared" si="18"/>
        <v>0</v>
      </c>
      <c r="BJ189" s="17" t="s">
        <v>8</v>
      </c>
      <c r="BK189" s="42">
        <f t="shared" si="19"/>
        <v>0</v>
      </c>
      <c r="BL189" s="17" t="s">
        <v>108</v>
      </c>
      <c r="BM189" s="41" t="s">
        <v>714</v>
      </c>
    </row>
    <row r="190" spans="2:65" s="1" customFormat="1" ht="16.5" customHeight="1" x14ac:dyDescent="0.2">
      <c r="B190" s="24"/>
      <c r="C190" s="176" t="s">
        <v>530</v>
      </c>
      <c r="D190" s="176" t="s">
        <v>431</v>
      </c>
      <c r="E190" s="177" t="s">
        <v>3326</v>
      </c>
      <c r="F190" s="178" t="s">
        <v>3327</v>
      </c>
      <c r="G190" s="179" t="s">
        <v>346</v>
      </c>
      <c r="H190" s="180">
        <v>147</v>
      </c>
      <c r="I190" s="46"/>
      <c r="J190" s="181">
        <f t="shared" si="10"/>
        <v>0</v>
      </c>
      <c r="K190" s="178" t="s">
        <v>1</v>
      </c>
      <c r="L190" s="182"/>
      <c r="M190" s="183" t="s">
        <v>1</v>
      </c>
      <c r="N190" s="184" t="s">
        <v>42</v>
      </c>
      <c r="P190" s="158">
        <f t="shared" si="11"/>
        <v>0</v>
      </c>
      <c r="Q190" s="158">
        <v>0</v>
      </c>
      <c r="R190" s="158">
        <f t="shared" si="12"/>
        <v>0</v>
      </c>
      <c r="S190" s="158">
        <v>0</v>
      </c>
      <c r="T190" s="159">
        <f t="shared" si="13"/>
        <v>0</v>
      </c>
      <c r="AR190" s="41" t="s">
        <v>339</v>
      </c>
      <c r="AT190" s="41" t="s">
        <v>431</v>
      </c>
      <c r="AU190" s="41" t="s">
        <v>315</v>
      </c>
      <c r="AY190" s="17" t="s">
        <v>304</v>
      </c>
      <c r="BE190" s="42">
        <f t="shared" si="14"/>
        <v>0</v>
      </c>
      <c r="BF190" s="42">
        <f t="shared" si="15"/>
        <v>0</v>
      </c>
      <c r="BG190" s="42">
        <f t="shared" si="16"/>
        <v>0</v>
      </c>
      <c r="BH190" s="42">
        <f t="shared" si="17"/>
        <v>0</v>
      </c>
      <c r="BI190" s="42">
        <f t="shared" si="18"/>
        <v>0</v>
      </c>
      <c r="BJ190" s="17" t="s">
        <v>8</v>
      </c>
      <c r="BK190" s="42">
        <f t="shared" si="19"/>
        <v>0</v>
      </c>
      <c r="BL190" s="17" t="s">
        <v>108</v>
      </c>
      <c r="BM190" s="41" t="s">
        <v>738</v>
      </c>
    </row>
    <row r="191" spans="2:65" s="1" customFormat="1" ht="16.5" customHeight="1" x14ac:dyDescent="0.2">
      <c r="B191" s="24"/>
      <c r="C191" s="176" t="s">
        <v>536</v>
      </c>
      <c r="D191" s="176" t="s">
        <v>431</v>
      </c>
      <c r="E191" s="177" t="s">
        <v>3328</v>
      </c>
      <c r="F191" s="178" t="s">
        <v>3329</v>
      </c>
      <c r="G191" s="179" t="s">
        <v>346</v>
      </c>
      <c r="H191" s="180">
        <v>158</v>
      </c>
      <c r="I191" s="46"/>
      <c r="J191" s="181">
        <f t="shared" si="10"/>
        <v>0</v>
      </c>
      <c r="K191" s="178" t="s">
        <v>1</v>
      </c>
      <c r="L191" s="182"/>
      <c r="M191" s="183" t="s">
        <v>1</v>
      </c>
      <c r="N191" s="184" t="s">
        <v>42</v>
      </c>
      <c r="P191" s="158">
        <f t="shared" si="11"/>
        <v>0</v>
      </c>
      <c r="Q191" s="158">
        <v>0</v>
      </c>
      <c r="R191" s="158">
        <f t="shared" si="12"/>
        <v>0</v>
      </c>
      <c r="S191" s="158">
        <v>0</v>
      </c>
      <c r="T191" s="159">
        <f t="shared" si="13"/>
        <v>0</v>
      </c>
      <c r="AR191" s="41" t="s">
        <v>339</v>
      </c>
      <c r="AT191" s="41" t="s">
        <v>431</v>
      </c>
      <c r="AU191" s="41" t="s">
        <v>315</v>
      </c>
      <c r="AY191" s="17" t="s">
        <v>304</v>
      </c>
      <c r="BE191" s="42">
        <f t="shared" si="14"/>
        <v>0</v>
      </c>
      <c r="BF191" s="42">
        <f t="shared" si="15"/>
        <v>0</v>
      </c>
      <c r="BG191" s="42">
        <f t="shared" si="16"/>
        <v>0</v>
      </c>
      <c r="BH191" s="42">
        <f t="shared" si="17"/>
        <v>0</v>
      </c>
      <c r="BI191" s="42">
        <f t="shared" si="18"/>
        <v>0</v>
      </c>
      <c r="BJ191" s="17" t="s">
        <v>8</v>
      </c>
      <c r="BK191" s="42">
        <f t="shared" si="19"/>
        <v>0</v>
      </c>
      <c r="BL191" s="17" t="s">
        <v>108</v>
      </c>
      <c r="BM191" s="41" t="s">
        <v>749</v>
      </c>
    </row>
    <row r="192" spans="2:65" s="1" customFormat="1" ht="16.5" customHeight="1" x14ac:dyDescent="0.2">
      <c r="B192" s="24"/>
      <c r="C192" s="176" t="s">
        <v>257</v>
      </c>
      <c r="D192" s="176" t="s">
        <v>431</v>
      </c>
      <c r="E192" s="177" t="s">
        <v>3330</v>
      </c>
      <c r="F192" s="178" t="s">
        <v>3331</v>
      </c>
      <c r="G192" s="179" t="s">
        <v>346</v>
      </c>
      <c r="H192" s="180">
        <v>32</v>
      </c>
      <c r="I192" s="46"/>
      <c r="J192" s="181">
        <f t="shared" si="10"/>
        <v>0</v>
      </c>
      <c r="K192" s="178" t="s">
        <v>1</v>
      </c>
      <c r="L192" s="182"/>
      <c r="M192" s="183" t="s">
        <v>1</v>
      </c>
      <c r="N192" s="184" t="s">
        <v>42</v>
      </c>
      <c r="P192" s="158">
        <f t="shared" si="11"/>
        <v>0</v>
      </c>
      <c r="Q192" s="158">
        <v>0</v>
      </c>
      <c r="R192" s="158">
        <f t="shared" si="12"/>
        <v>0</v>
      </c>
      <c r="S192" s="158">
        <v>0</v>
      </c>
      <c r="T192" s="159">
        <f t="shared" si="13"/>
        <v>0</v>
      </c>
      <c r="AR192" s="41" t="s">
        <v>339</v>
      </c>
      <c r="AT192" s="41" t="s">
        <v>431</v>
      </c>
      <c r="AU192" s="41" t="s">
        <v>315</v>
      </c>
      <c r="AY192" s="17" t="s">
        <v>304</v>
      </c>
      <c r="BE192" s="42">
        <f t="shared" si="14"/>
        <v>0</v>
      </c>
      <c r="BF192" s="42">
        <f t="shared" si="15"/>
        <v>0</v>
      </c>
      <c r="BG192" s="42">
        <f t="shared" si="16"/>
        <v>0</v>
      </c>
      <c r="BH192" s="42">
        <f t="shared" si="17"/>
        <v>0</v>
      </c>
      <c r="BI192" s="42">
        <f t="shared" si="18"/>
        <v>0</v>
      </c>
      <c r="BJ192" s="17" t="s">
        <v>8</v>
      </c>
      <c r="BK192" s="42">
        <f t="shared" si="19"/>
        <v>0</v>
      </c>
      <c r="BL192" s="17" t="s">
        <v>108</v>
      </c>
      <c r="BM192" s="41" t="s">
        <v>760</v>
      </c>
    </row>
    <row r="193" spans="2:65" s="1" customFormat="1" ht="16.5" customHeight="1" x14ac:dyDescent="0.2">
      <c r="B193" s="24"/>
      <c r="C193" s="176" t="s">
        <v>547</v>
      </c>
      <c r="D193" s="176" t="s">
        <v>431</v>
      </c>
      <c r="E193" s="177" t="s">
        <v>3332</v>
      </c>
      <c r="F193" s="178" t="s">
        <v>3333</v>
      </c>
      <c r="G193" s="179" t="s">
        <v>346</v>
      </c>
      <c r="H193" s="180">
        <v>755</v>
      </c>
      <c r="I193" s="46"/>
      <c r="J193" s="181">
        <f t="shared" si="10"/>
        <v>0</v>
      </c>
      <c r="K193" s="178" t="s">
        <v>1</v>
      </c>
      <c r="L193" s="182"/>
      <c r="M193" s="183" t="s">
        <v>1</v>
      </c>
      <c r="N193" s="184" t="s">
        <v>42</v>
      </c>
      <c r="P193" s="158">
        <f t="shared" si="11"/>
        <v>0</v>
      </c>
      <c r="Q193" s="158">
        <v>0</v>
      </c>
      <c r="R193" s="158">
        <f t="shared" si="12"/>
        <v>0</v>
      </c>
      <c r="S193" s="158">
        <v>0</v>
      </c>
      <c r="T193" s="159">
        <f t="shared" si="13"/>
        <v>0</v>
      </c>
      <c r="AR193" s="41" t="s">
        <v>339</v>
      </c>
      <c r="AT193" s="41" t="s">
        <v>431</v>
      </c>
      <c r="AU193" s="41" t="s">
        <v>315</v>
      </c>
      <c r="AY193" s="17" t="s">
        <v>304</v>
      </c>
      <c r="BE193" s="42">
        <f t="shared" si="14"/>
        <v>0</v>
      </c>
      <c r="BF193" s="42">
        <f t="shared" si="15"/>
        <v>0</v>
      </c>
      <c r="BG193" s="42">
        <f t="shared" si="16"/>
        <v>0</v>
      </c>
      <c r="BH193" s="42">
        <f t="shared" si="17"/>
        <v>0</v>
      </c>
      <c r="BI193" s="42">
        <f t="shared" si="18"/>
        <v>0</v>
      </c>
      <c r="BJ193" s="17" t="s">
        <v>8</v>
      </c>
      <c r="BK193" s="42">
        <f t="shared" si="19"/>
        <v>0</v>
      </c>
      <c r="BL193" s="17" t="s">
        <v>108</v>
      </c>
      <c r="BM193" s="41" t="s">
        <v>770</v>
      </c>
    </row>
    <row r="194" spans="2:65" s="1" customFormat="1" ht="16.5" customHeight="1" x14ac:dyDescent="0.2">
      <c r="B194" s="24"/>
      <c r="C194" s="176" t="s">
        <v>567</v>
      </c>
      <c r="D194" s="176" t="s">
        <v>431</v>
      </c>
      <c r="E194" s="177" t="s">
        <v>3334</v>
      </c>
      <c r="F194" s="178" t="s">
        <v>3335</v>
      </c>
      <c r="G194" s="179" t="s">
        <v>346</v>
      </c>
      <c r="H194" s="180">
        <v>15</v>
      </c>
      <c r="I194" s="46"/>
      <c r="J194" s="181">
        <f t="shared" si="10"/>
        <v>0</v>
      </c>
      <c r="K194" s="178" t="s">
        <v>1</v>
      </c>
      <c r="L194" s="182"/>
      <c r="M194" s="183" t="s">
        <v>1</v>
      </c>
      <c r="N194" s="184" t="s">
        <v>42</v>
      </c>
      <c r="P194" s="158">
        <f t="shared" si="11"/>
        <v>0</v>
      </c>
      <c r="Q194" s="158">
        <v>0</v>
      </c>
      <c r="R194" s="158">
        <f t="shared" si="12"/>
        <v>0</v>
      </c>
      <c r="S194" s="158">
        <v>0</v>
      </c>
      <c r="T194" s="159">
        <f t="shared" si="13"/>
        <v>0</v>
      </c>
      <c r="AR194" s="41" t="s">
        <v>339</v>
      </c>
      <c r="AT194" s="41" t="s">
        <v>431</v>
      </c>
      <c r="AU194" s="41" t="s">
        <v>315</v>
      </c>
      <c r="AY194" s="17" t="s">
        <v>304</v>
      </c>
      <c r="BE194" s="42">
        <f t="shared" si="14"/>
        <v>0</v>
      </c>
      <c r="BF194" s="42">
        <f t="shared" si="15"/>
        <v>0</v>
      </c>
      <c r="BG194" s="42">
        <f t="shared" si="16"/>
        <v>0</v>
      </c>
      <c r="BH194" s="42">
        <f t="shared" si="17"/>
        <v>0</v>
      </c>
      <c r="BI194" s="42">
        <f t="shared" si="18"/>
        <v>0</v>
      </c>
      <c r="BJ194" s="17" t="s">
        <v>8</v>
      </c>
      <c r="BK194" s="42">
        <f t="shared" si="19"/>
        <v>0</v>
      </c>
      <c r="BL194" s="17" t="s">
        <v>108</v>
      </c>
      <c r="BM194" s="41" t="s">
        <v>779</v>
      </c>
    </row>
    <row r="195" spans="2:65" s="1" customFormat="1" ht="16.5" customHeight="1" x14ac:dyDescent="0.2">
      <c r="B195" s="24"/>
      <c r="C195" s="176" t="s">
        <v>571</v>
      </c>
      <c r="D195" s="176" t="s">
        <v>431</v>
      </c>
      <c r="E195" s="177" t="s">
        <v>3336</v>
      </c>
      <c r="F195" s="178" t="s">
        <v>3337</v>
      </c>
      <c r="G195" s="179" t="s">
        <v>346</v>
      </c>
      <c r="H195" s="180">
        <v>36</v>
      </c>
      <c r="I195" s="46"/>
      <c r="J195" s="181">
        <f t="shared" si="10"/>
        <v>0</v>
      </c>
      <c r="K195" s="178" t="s">
        <v>1</v>
      </c>
      <c r="L195" s="182"/>
      <c r="M195" s="183" t="s">
        <v>1</v>
      </c>
      <c r="N195" s="184" t="s">
        <v>42</v>
      </c>
      <c r="P195" s="158">
        <f t="shared" si="11"/>
        <v>0</v>
      </c>
      <c r="Q195" s="158">
        <v>0</v>
      </c>
      <c r="R195" s="158">
        <f t="shared" si="12"/>
        <v>0</v>
      </c>
      <c r="S195" s="158">
        <v>0</v>
      </c>
      <c r="T195" s="159">
        <f t="shared" si="13"/>
        <v>0</v>
      </c>
      <c r="AR195" s="41" t="s">
        <v>339</v>
      </c>
      <c r="AT195" s="41" t="s">
        <v>431</v>
      </c>
      <c r="AU195" s="41" t="s">
        <v>315</v>
      </c>
      <c r="AY195" s="17" t="s">
        <v>304</v>
      </c>
      <c r="BE195" s="42">
        <f t="shared" si="14"/>
        <v>0</v>
      </c>
      <c r="BF195" s="42">
        <f t="shared" si="15"/>
        <v>0</v>
      </c>
      <c r="BG195" s="42">
        <f t="shared" si="16"/>
        <v>0</v>
      </c>
      <c r="BH195" s="42">
        <f t="shared" si="17"/>
        <v>0</v>
      </c>
      <c r="BI195" s="42">
        <f t="shared" si="18"/>
        <v>0</v>
      </c>
      <c r="BJ195" s="17" t="s">
        <v>8</v>
      </c>
      <c r="BK195" s="42">
        <f t="shared" si="19"/>
        <v>0</v>
      </c>
      <c r="BL195" s="17" t="s">
        <v>108</v>
      </c>
      <c r="BM195" s="41" t="s">
        <v>788</v>
      </c>
    </row>
    <row r="196" spans="2:65" s="1" customFormat="1" ht="16.5" customHeight="1" x14ac:dyDescent="0.2">
      <c r="B196" s="24"/>
      <c r="C196" s="176" t="s">
        <v>576</v>
      </c>
      <c r="D196" s="176" t="s">
        <v>431</v>
      </c>
      <c r="E196" s="177" t="s">
        <v>3338</v>
      </c>
      <c r="F196" s="178" t="s">
        <v>3339</v>
      </c>
      <c r="G196" s="179" t="s">
        <v>346</v>
      </c>
      <c r="H196" s="180">
        <v>45</v>
      </c>
      <c r="I196" s="46"/>
      <c r="J196" s="181">
        <f t="shared" si="10"/>
        <v>0</v>
      </c>
      <c r="K196" s="178" t="s">
        <v>1</v>
      </c>
      <c r="L196" s="182"/>
      <c r="M196" s="183" t="s">
        <v>1</v>
      </c>
      <c r="N196" s="184" t="s">
        <v>42</v>
      </c>
      <c r="P196" s="158">
        <f t="shared" si="11"/>
        <v>0</v>
      </c>
      <c r="Q196" s="158">
        <v>0</v>
      </c>
      <c r="R196" s="158">
        <f t="shared" si="12"/>
        <v>0</v>
      </c>
      <c r="S196" s="158">
        <v>0</v>
      </c>
      <c r="T196" s="159">
        <f t="shared" si="13"/>
        <v>0</v>
      </c>
      <c r="AR196" s="41" t="s">
        <v>339</v>
      </c>
      <c r="AT196" s="41" t="s">
        <v>431</v>
      </c>
      <c r="AU196" s="41" t="s">
        <v>315</v>
      </c>
      <c r="AY196" s="17" t="s">
        <v>304</v>
      </c>
      <c r="BE196" s="42">
        <f t="shared" si="14"/>
        <v>0</v>
      </c>
      <c r="BF196" s="42">
        <f t="shared" si="15"/>
        <v>0</v>
      </c>
      <c r="BG196" s="42">
        <f t="shared" si="16"/>
        <v>0</v>
      </c>
      <c r="BH196" s="42">
        <f t="shared" si="17"/>
        <v>0</v>
      </c>
      <c r="BI196" s="42">
        <f t="shared" si="18"/>
        <v>0</v>
      </c>
      <c r="BJ196" s="17" t="s">
        <v>8</v>
      </c>
      <c r="BK196" s="42">
        <f t="shared" si="19"/>
        <v>0</v>
      </c>
      <c r="BL196" s="17" t="s">
        <v>108</v>
      </c>
      <c r="BM196" s="41" t="s">
        <v>800</v>
      </c>
    </row>
    <row r="197" spans="2:65" s="1" customFormat="1" ht="16.5" customHeight="1" x14ac:dyDescent="0.2">
      <c r="B197" s="24"/>
      <c r="C197" s="176" t="s">
        <v>581</v>
      </c>
      <c r="D197" s="176" t="s">
        <v>431</v>
      </c>
      <c r="E197" s="177" t="s">
        <v>3340</v>
      </c>
      <c r="F197" s="178" t="s">
        <v>3341</v>
      </c>
      <c r="G197" s="179" t="s">
        <v>346</v>
      </c>
      <c r="H197" s="180">
        <v>130</v>
      </c>
      <c r="I197" s="46"/>
      <c r="J197" s="181">
        <f t="shared" si="10"/>
        <v>0</v>
      </c>
      <c r="K197" s="178" t="s">
        <v>1</v>
      </c>
      <c r="L197" s="182"/>
      <c r="M197" s="183" t="s">
        <v>1</v>
      </c>
      <c r="N197" s="184" t="s">
        <v>42</v>
      </c>
      <c r="P197" s="158">
        <f t="shared" si="11"/>
        <v>0</v>
      </c>
      <c r="Q197" s="158">
        <v>0</v>
      </c>
      <c r="R197" s="158">
        <f t="shared" si="12"/>
        <v>0</v>
      </c>
      <c r="S197" s="158">
        <v>0</v>
      </c>
      <c r="T197" s="159">
        <f t="shared" si="13"/>
        <v>0</v>
      </c>
      <c r="AR197" s="41" t="s">
        <v>339</v>
      </c>
      <c r="AT197" s="41" t="s">
        <v>431</v>
      </c>
      <c r="AU197" s="41" t="s">
        <v>315</v>
      </c>
      <c r="AY197" s="17" t="s">
        <v>304</v>
      </c>
      <c r="BE197" s="42">
        <f t="shared" si="14"/>
        <v>0</v>
      </c>
      <c r="BF197" s="42">
        <f t="shared" si="15"/>
        <v>0</v>
      </c>
      <c r="BG197" s="42">
        <f t="shared" si="16"/>
        <v>0</v>
      </c>
      <c r="BH197" s="42">
        <f t="shared" si="17"/>
        <v>0</v>
      </c>
      <c r="BI197" s="42">
        <f t="shared" si="18"/>
        <v>0</v>
      </c>
      <c r="BJ197" s="17" t="s">
        <v>8</v>
      </c>
      <c r="BK197" s="42">
        <f t="shared" si="19"/>
        <v>0</v>
      </c>
      <c r="BL197" s="17" t="s">
        <v>108</v>
      </c>
      <c r="BM197" s="41" t="s">
        <v>812</v>
      </c>
    </row>
    <row r="198" spans="2:65" s="11" customFormat="1" ht="20.85" customHeight="1" x14ac:dyDescent="0.2">
      <c r="B198" s="142"/>
      <c r="D198" s="37" t="s">
        <v>76</v>
      </c>
      <c r="E198" s="148" t="s">
        <v>3084</v>
      </c>
      <c r="F198" s="148" t="s">
        <v>3342</v>
      </c>
      <c r="J198" s="149">
        <f>BK198</f>
        <v>0</v>
      </c>
      <c r="L198" s="142"/>
      <c r="M198" s="145"/>
      <c r="P198" s="146">
        <f>SUM(P199:P210)</f>
        <v>0</v>
      </c>
      <c r="R198" s="146">
        <f>SUM(R199:R210)</f>
        <v>0</v>
      </c>
      <c r="T198" s="147">
        <f>SUM(T199:T210)</f>
        <v>0</v>
      </c>
      <c r="AR198" s="37" t="s">
        <v>8</v>
      </c>
      <c r="AT198" s="38" t="s">
        <v>76</v>
      </c>
      <c r="AU198" s="38" t="s">
        <v>86</v>
      </c>
      <c r="AY198" s="37" t="s">
        <v>304</v>
      </c>
      <c r="BK198" s="39">
        <f>SUM(BK199:BK210)</f>
        <v>0</v>
      </c>
    </row>
    <row r="199" spans="2:65" s="1" customFormat="1" ht="16.5" customHeight="1" x14ac:dyDescent="0.2">
      <c r="B199" s="24"/>
      <c r="C199" s="176" t="s">
        <v>586</v>
      </c>
      <c r="D199" s="176" t="s">
        <v>431</v>
      </c>
      <c r="E199" s="177" t="s">
        <v>3343</v>
      </c>
      <c r="F199" s="178" t="s">
        <v>3344</v>
      </c>
      <c r="G199" s="179" t="s">
        <v>2656</v>
      </c>
      <c r="H199" s="180">
        <v>5</v>
      </c>
      <c r="I199" s="46"/>
      <c r="J199" s="181">
        <f t="shared" ref="J199:J210" si="20">ROUND(I199*H199,0)</f>
        <v>0</v>
      </c>
      <c r="K199" s="178" t="s">
        <v>1</v>
      </c>
      <c r="L199" s="182"/>
      <c r="M199" s="183" t="s">
        <v>1</v>
      </c>
      <c r="N199" s="184" t="s">
        <v>42</v>
      </c>
      <c r="P199" s="158">
        <f t="shared" ref="P199:P210" si="21">O199*H199</f>
        <v>0</v>
      </c>
      <c r="Q199" s="158">
        <v>0</v>
      </c>
      <c r="R199" s="158">
        <f t="shared" ref="R199:R210" si="22">Q199*H199</f>
        <v>0</v>
      </c>
      <c r="S199" s="158">
        <v>0</v>
      </c>
      <c r="T199" s="159">
        <f t="shared" ref="T199:T210" si="23">S199*H199</f>
        <v>0</v>
      </c>
      <c r="AR199" s="41" t="s">
        <v>339</v>
      </c>
      <c r="AT199" s="41" t="s">
        <v>431</v>
      </c>
      <c r="AU199" s="41" t="s">
        <v>315</v>
      </c>
      <c r="AY199" s="17" t="s">
        <v>304</v>
      </c>
      <c r="BE199" s="42">
        <f t="shared" ref="BE199:BE210" si="24">IF(N199="základní",J199,0)</f>
        <v>0</v>
      </c>
      <c r="BF199" s="42">
        <f t="shared" ref="BF199:BF210" si="25">IF(N199="snížená",J199,0)</f>
        <v>0</v>
      </c>
      <c r="BG199" s="42">
        <f t="shared" ref="BG199:BG210" si="26">IF(N199="zákl. přenesená",J199,0)</f>
        <v>0</v>
      </c>
      <c r="BH199" s="42">
        <f t="shared" ref="BH199:BH210" si="27">IF(N199="sníž. přenesená",J199,0)</f>
        <v>0</v>
      </c>
      <c r="BI199" s="42">
        <f t="shared" ref="BI199:BI210" si="28">IF(N199="nulová",J199,0)</f>
        <v>0</v>
      </c>
      <c r="BJ199" s="17" t="s">
        <v>8</v>
      </c>
      <c r="BK199" s="42">
        <f t="shared" ref="BK199:BK210" si="29">ROUND(I199*H199,0)</f>
        <v>0</v>
      </c>
      <c r="BL199" s="17" t="s">
        <v>108</v>
      </c>
      <c r="BM199" s="41" t="s">
        <v>821</v>
      </c>
    </row>
    <row r="200" spans="2:65" s="1" customFormat="1" ht="16.5" customHeight="1" x14ac:dyDescent="0.2">
      <c r="B200" s="24"/>
      <c r="C200" s="176" t="s">
        <v>600</v>
      </c>
      <c r="D200" s="176" t="s">
        <v>431</v>
      </c>
      <c r="E200" s="177" t="s">
        <v>3345</v>
      </c>
      <c r="F200" s="178" t="s">
        <v>3346</v>
      </c>
      <c r="G200" s="179" t="s">
        <v>2656</v>
      </c>
      <c r="H200" s="180">
        <v>2</v>
      </c>
      <c r="I200" s="46"/>
      <c r="J200" s="181">
        <f t="shared" si="20"/>
        <v>0</v>
      </c>
      <c r="K200" s="178" t="s">
        <v>1</v>
      </c>
      <c r="L200" s="182"/>
      <c r="M200" s="183" t="s">
        <v>1</v>
      </c>
      <c r="N200" s="184" t="s">
        <v>42</v>
      </c>
      <c r="P200" s="158">
        <f t="shared" si="21"/>
        <v>0</v>
      </c>
      <c r="Q200" s="158">
        <v>0</v>
      </c>
      <c r="R200" s="158">
        <f t="shared" si="22"/>
        <v>0</v>
      </c>
      <c r="S200" s="158">
        <v>0</v>
      </c>
      <c r="T200" s="159">
        <f t="shared" si="23"/>
        <v>0</v>
      </c>
      <c r="AR200" s="41" t="s">
        <v>339</v>
      </c>
      <c r="AT200" s="41" t="s">
        <v>431</v>
      </c>
      <c r="AU200" s="41" t="s">
        <v>315</v>
      </c>
      <c r="AY200" s="17" t="s">
        <v>304</v>
      </c>
      <c r="BE200" s="42">
        <f t="shared" si="24"/>
        <v>0</v>
      </c>
      <c r="BF200" s="42">
        <f t="shared" si="25"/>
        <v>0</v>
      </c>
      <c r="BG200" s="42">
        <f t="shared" si="26"/>
        <v>0</v>
      </c>
      <c r="BH200" s="42">
        <f t="shared" si="27"/>
        <v>0</v>
      </c>
      <c r="BI200" s="42">
        <f t="shared" si="28"/>
        <v>0</v>
      </c>
      <c r="BJ200" s="17" t="s">
        <v>8</v>
      </c>
      <c r="BK200" s="42">
        <f t="shared" si="29"/>
        <v>0</v>
      </c>
      <c r="BL200" s="17" t="s">
        <v>108</v>
      </c>
      <c r="BM200" s="41" t="s">
        <v>831</v>
      </c>
    </row>
    <row r="201" spans="2:65" s="1" customFormat="1" ht="16.5" customHeight="1" x14ac:dyDescent="0.2">
      <c r="B201" s="24"/>
      <c r="C201" s="176" t="s">
        <v>606</v>
      </c>
      <c r="D201" s="176" t="s">
        <v>431</v>
      </c>
      <c r="E201" s="177" t="s">
        <v>3347</v>
      </c>
      <c r="F201" s="178" t="s">
        <v>3348</v>
      </c>
      <c r="G201" s="179" t="s">
        <v>2656</v>
      </c>
      <c r="H201" s="180">
        <v>4</v>
      </c>
      <c r="I201" s="46"/>
      <c r="J201" s="181">
        <f t="shared" si="20"/>
        <v>0</v>
      </c>
      <c r="K201" s="178" t="s">
        <v>1</v>
      </c>
      <c r="L201" s="182"/>
      <c r="M201" s="183" t="s">
        <v>1</v>
      </c>
      <c r="N201" s="184" t="s">
        <v>42</v>
      </c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AR201" s="41" t="s">
        <v>339</v>
      </c>
      <c r="AT201" s="41" t="s">
        <v>431</v>
      </c>
      <c r="AU201" s="41" t="s">
        <v>315</v>
      </c>
      <c r="AY201" s="17" t="s">
        <v>304</v>
      </c>
      <c r="BE201" s="42">
        <f t="shared" si="24"/>
        <v>0</v>
      </c>
      <c r="BF201" s="42">
        <f t="shared" si="25"/>
        <v>0</v>
      </c>
      <c r="BG201" s="42">
        <f t="shared" si="26"/>
        <v>0</v>
      </c>
      <c r="BH201" s="42">
        <f t="shared" si="27"/>
        <v>0</v>
      </c>
      <c r="BI201" s="42">
        <f t="shared" si="28"/>
        <v>0</v>
      </c>
      <c r="BJ201" s="17" t="s">
        <v>8</v>
      </c>
      <c r="BK201" s="42">
        <f t="shared" si="29"/>
        <v>0</v>
      </c>
      <c r="BL201" s="17" t="s">
        <v>108</v>
      </c>
      <c r="BM201" s="41" t="s">
        <v>841</v>
      </c>
    </row>
    <row r="202" spans="2:65" s="1" customFormat="1" ht="16.5" customHeight="1" x14ac:dyDescent="0.2">
      <c r="B202" s="24"/>
      <c r="C202" s="176" t="s">
        <v>611</v>
      </c>
      <c r="D202" s="176" t="s">
        <v>431</v>
      </c>
      <c r="E202" s="177" t="s">
        <v>3349</v>
      </c>
      <c r="F202" s="178" t="s">
        <v>3350</v>
      </c>
      <c r="G202" s="179" t="s">
        <v>2656</v>
      </c>
      <c r="H202" s="180">
        <v>2</v>
      </c>
      <c r="I202" s="46"/>
      <c r="J202" s="181">
        <f t="shared" si="20"/>
        <v>0</v>
      </c>
      <c r="K202" s="178" t="s">
        <v>1</v>
      </c>
      <c r="L202" s="182"/>
      <c r="M202" s="183" t="s">
        <v>1</v>
      </c>
      <c r="N202" s="184" t="s">
        <v>42</v>
      </c>
      <c r="P202" s="158">
        <f t="shared" si="21"/>
        <v>0</v>
      </c>
      <c r="Q202" s="158">
        <v>0</v>
      </c>
      <c r="R202" s="158">
        <f t="shared" si="22"/>
        <v>0</v>
      </c>
      <c r="S202" s="158">
        <v>0</v>
      </c>
      <c r="T202" s="159">
        <f t="shared" si="23"/>
        <v>0</v>
      </c>
      <c r="AR202" s="41" t="s">
        <v>339</v>
      </c>
      <c r="AT202" s="41" t="s">
        <v>431</v>
      </c>
      <c r="AU202" s="41" t="s">
        <v>315</v>
      </c>
      <c r="AY202" s="17" t="s">
        <v>304</v>
      </c>
      <c r="BE202" s="42">
        <f t="shared" si="24"/>
        <v>0</v>
      </c>
      <c r="BF202" s="42">
        <f t="shared" si="25"/>
        <v>0</v>
      </c>
      <c r="BG202" s="42">
        <f t="shared" si="26"/>
        <v>0</v>
      </c>
      <c r="BH202" s="42">
        <f t="shared" si="27"/>
        <v>0</v>
      </c>
      <c r="BI202" s="42">
        <f t="shared" si="28"/>
        <v>0</v>
      </c>
      <c r="BJ202" s="17" t="s">
        <v>8</v>
      </c>
      <c r="BK202" s="42">
        <f t="shared" si="29"/>
        <v>0</v>
      </c>
      <c r="BL202" s="17" t="s">
        <v>108</v>
      </c>
      <c r="BM202" s="41" t="s">
        <v>849</v>
      </c>
    </row>
    <row r="203" spans="2:65" s="1" customFormat="1" ht="16.5" customHeight="1" x14ac:dyDescent="0.2">
      <c r="B203" s="24"/>
      <c r="C203" s="176" t="s">
        <v>615</v>
      </c>
      <c r="D203" s="176" t="s">
        <v>431</v>
      </c>
      <c r="E203" s="177" t="s">
        <v>3351</v>
      </c>
      <c r="F203" s="178" t="s">
        <v>3352</v>
      </c>
      <c r="G203" s="179" t="s">
        <v>2656</v>
      </c>
      <c r="H203" s="180">
        <v>1</v>
      </c>
      <c r="I203" s="46"/>
      <c r="J203" s="181">
        <f t="shared" si="20"/>
        <v>0</v>
      </c>
      <c r="K203" s="178" t="s">
        <v>1</v>
      </c>
      <c r="L203" s="182"/>
      <c r="M203" s="183" t="s">
        <v>1</v>
      </c>
      <c r="N203" s="184" t="s">
        <v>42</v>
      </c>
      <c r="P203" s="158">
        <f t="shared" si="21"/>
        <v>0</v>
      </c>
      <c r="Q203" s="158">
        <v>0</v>
      </c>
      <c r="R203" s="158">
        <f t="shared" si="22"/>
        <v>0</v>
      </c>
      <c r="S203" s="158">
        <v>0</v>
      </c>
      <c r="T203" s="159">
        <f t="shared" si="23"/>
        <v>0</v>
      </c>
      <c r="AR203" s="41" t="s">
        <v>339</v>
      </c>
      <c r="AT203" s="41" t="s">
        <v>431</v>
      </c>
      <c r="AU203" s="41" t="s">
        <v>315</v>
      </c>
      <c r="AY203" s="17" t="s">
        <v>304</v>
      </c>
      <c r="BE203" s="42">
        <f t="shared" si="24"/>
        <v>0</v>
      </c>
      <c r="BF203" s="42">
        <f t="shared" si="25"/>
        <v>0</v>
      </c>
      <c r="BG203" s="42">
        <f t="shared" si="26"/>
        <v>0</v>
      </c>
      <c r="BH203" s="42">
        <f t="shared" si="27"/>
        <v>0</v>
      </c>
      <c r="BI203" s="42">
        <f t="shared" si="28"/>
        <v>0</v>
      </c>
      <c r="BJ203" s="17" t="s">
        <v>8</v>
      </c>
      <c r="BK203" s="42">
        <f t="shared" si="29"/>
        <v>0</v>
      </c>
      <c r="BL203" s="17" t="s">
        <v>108</v>
      </c>
      <c r="BM203" s="41" t="s">
        <v>858</v>
      </c>
    </row>
    <row r="204" spans="2:65" s="1" customFormat="1" ht="16.5" customHeight="1" x14ac:dyDescent="0.2">
      <c r="B204" s="24"/>
      <c r="C204" s="176" t="s">
        <v>620</v>
      </c>
      <c r="D204" s="176" t="s">
        <v>431</v>
      </c>
      <c r="E204" s="177" t="s">
        <v>3353</v>
      </c>
      <c r="F204" s="178" t="s">
        <v>3354</v>
      </c>
      <c r="G204" s="179" t="s">
        <v>2656</v>
      </c>
      <c r="H204" s="180">
        <v>1</v>
      </c>
      <c r="I204" s="46"/>
      <c r="J204" s="181">
        <f t="shared" si="20"/>
        <v>0</v>
      </c>
      <c r="K204" s="178" t="s">
        <v>1</v>
      </c>
      <c r="L204" s="182"/>
      <c r="M204" s="183" t="s">
        <v>1</v>
      </c>
      <c r="N204" s="184" t="s">
        <v>42</v>
      </c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AR204" s="41" t="s">
        <v>339</v>
      </c>
      <c r="AT204" s="41" t="s">
        <v>431</v>
      </c>
      <c r="AU204" s="41" t="s">
        <v>315</v>
      </c>
      <c r="AY204" s="17" t="s">
        <v>304</v>
      </c>
      <c r="BE204" s="42">
        <f t="shared" si="24"/>
        <v>0</v>
      </c>
      <c r="BF204" s="42">
        <f t="shared" si="25"/>
        <v>0</v>
      </c>
      <c r="BG204" s="42">
        <f t="shared" si="26"/>
        <v>0</v>
      </c>
      <c r="BH204" s="42">
        <f t="shared" si="27"/>
        <v>0</v>
      </c>
      <c r="BI204" s="42">
        <f t="shared" si="28"/>
        <v>0</v>
      </c>
      <c r="BJ204" s="17" t="s">
        <v>8</v>
      </c>
      <c r="BK204" s="42">
        <f t="shared" si="29"/>
        <v>0</v>
      </c>
      <c r="BL204" s="17" t="s">
        <v>108</v>
      </c>
      <c r="BM204" s="41" t="s">
        <v>867</v>
      </c>
    </row>
    <row r="205" spans="2:65" s="1" customFormat="1" ht="16.5" customHeight="1" x14ac:dyDescent="0.2">
      <c r="B205" s="24"/>
      <c r="C205" s="176" t="s">
        <v>627</v>
      </c>
      <c r="D205" s="176" t="s">
        <v>431</v>
      </c>
      <c r="E205" s="177" t="s">
        <v>3355</v>
      </c>
      <c r="F205" s="178" t="s">
        <v>3356</v>
      </c>
      <c r="G205" s="179" t="s">
        <v>2656</v>
      </c>
      <c r="H205" s="180">
        <v>6</v>
      </c>
      <c r="I205" s="46"/>
      <c r="J205" s="181">
        <f t="shared" si="20"/>
        <v>0</v>
      </c>
      <c r="K205" s="178" t="s">
        <v>1</v>
      </c>
      <c r="L205" s="182"/>
      <c r="M205" s="183" t="s">
        <v>1</v>
      </c>
      <c r="N205" s="184" t="s">
        <v>42</v>
      </c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AR205" s="41" t="s">
        <v>339</v>
      </c>
      <c r="AT205" s="41" t="s">
        <v>431</v>
      </c>
      <c r="AU205" s="41" t="s">
        <v>315</v>
      </c>
      <c r="AY205" s="17" t="s">
        <v>304</v>
      </c>
      <c r="BE205" s="42">
        <f t="shared" si="24"/>
        <v>0</v>
      </c>
      <c r="BF205" s="42">
        <f t="shared" si="25"/>
        <v>0</v>
      </c>
      <c r="BG205" s="42">
        <f t="shared" si="26"/>
        <v>0</v>
      </c>
      <c r="BH205" s="42">
        <f t="shared" si="27"/>
        <v>0</v>
      </c>
      <c r="BI205" s="42">
        <f t="shared" si="28"/>
        <v>0</v>
      </c>
      <c r="BJ205" s="17" t="s">
        <v>8</v>
      </c>
      <c r="BK205" s="42">
        <f t="shared" si="29"/>
        <v>0</v>
      </c>
      <c r="BL205" s="17" t="s">
        <v>108</v>
      </c>
      <c r="BM205" s="41" t="s">
        <v>876</v>
      </c>
    </row>
    <row r="206" spans="2:65" s="1" customFormat="1" ht="16.5" customHeight="1" x14ac:dyDescent="0.2">
      <c r="B206" s="24"/>
      <c r="C206" s="176" t="s">
        <v>632</v>
      </c>
      <c r="D206" s="176" t="s">
        <v>431</v>
      </c>
      <c r="E206" s="177" t="s">
        <v>3357</v>
      </c>
      <c r="F206" s="178" t="s">
        <v>3358</v>
      </c>
      <c r="G206" s="179" t="s">
        <v>2656</v>
      </c>
      <c r="H206" s="180">
        <v>5</v>
      </c>
      <c r="I206" s="46"/>
      <c r="J206" s="181">
        <f t="shared" si="20"/>
        <v>0</v>
      </c>
      <c r="K206" s="178" t="s">
        <v>1</v>
      </c>
      <c r="L206" s="182"/>
      <c r="M206" s="183" t="s">
        <v>1</v>
      </c>
      <c r="N206" s="184" t="s">
        <v>42</v>
      </c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AR206" s="41" t="s">
        <v>339</v>
      </c>
      <c r="AT206" s="41" t="s">
        <v>431</v>
      </c>
      <c r="AU206" s="41" t="s">
        <v>315</v>
      </c>
      <c r="AY206" s="17" t="s">
        <v>304</v>
      </c>
      <c r="BE206" s="42">
        <f t="shared" si="24"/>
        <v>0</v>
      </c>
      <c r="BF206" s="42">
        <f t="shared" si="25"/>
        <v>0</v>
      </c>
      <c r="BG206" s="42">
        <f t="shared" si="26"/>
        <v>0</v>
      </c>
      <c r="BH206" s="42">
        <f t="shared" si="27"/>
        <v>0</v>
      </c>
      <c r="BI206" s="42">
        <f t="shared" si="28"/>
        <v>0</v>
      </c>
      <c r="BJ206" s="17" t="s">
        <v>8</v>
      </c>
      <c r="BK206" s="42">
        <f t="shared" si="29"/>
        <v>0</v>
      </c>
      <c r="BL206" s="17" t="s">
        <v>108</v>
      </c>
      <c r="BM206" s="41" t="s">
        <v>888</v>
      </c>
    </row>
    <row r="207" spans="2:65" s="1" customFormat="1" ht="16.5" customHeight="1" x14ac:dyDescent="0.2">
      <c r="B207" s="24"/>
      <c r="C207" s="176" t="s">
        <v>637</v>
      </c>
      <c r="D207" s="176" t="s">
        <v>431</v>
      </c>
      <c r="E207" s="177" t="s">
        <v>3359</v>
      </c>
      <c r="F207" s="178" t="s">
        <v>3360</v>
      </c>
      <c r="G207" s="179" t="s">
        <v>2656</v>
      </c>
      <c r="H207" s="180">
        <v>3</v>
      </c>
      <c r="I207" s="46"/>
      <c r="J207" s="181">
        <f t="shared" si="20"/>
        <v>0</v>
      </c>
      <c r="K207" s="178" t="s">
        <v>1</v>
      </c>
      <c r="L207" s="182"/>
      <c r="M207" s="183" t="s">
        <v>1</v>
      </c>
      <c r="N207" s="184" t="s">
        <v>42</v>
      </c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AR207" s="41" t="s">
        <v>339</v>
      </c>
      <c r="AT207" s="41" t="s">
        <v>431</v>
      </c>
      <c r="AU207" s="41" t="s">
        <v>315</v>
      </c>
      <c r="AY207" s="17" t="s">
        <v>304</v>
      </c>
      <c r="BE207" s="42">
        <f t="shared" si="24"/>
        <v>0</v>
      </c>
      <c r="BF207" s="42">
        <f t="shared" si="25"/>
        <v>0</v>
      </c>
      <c r="BG207" s="42">
        <f t="shared" si="26"/>
        <v>0</v>
      </c>
      <c r="BH207" s="42">
        <f t="shared" si="27"/>
        <v>0</v>
      </c>
      <c r="BI207" s="42">
        <f t="shared" si="28"/>
        <v>0</v>
      </c>
      <c r="BJ207" s="17" t="s">
        <v>8</v>
      </c>
      <c r="BK207" s="42">
        <f t="shared" si="29"/>
        <v>0</v>
      </c>
      <c r="BL207" s="17" t="s">
        <v>108</v>
      </c>
      <c r="BM207" s="41" t="s">
        <v>898</v>
      </c>
    </row>
    <row r="208" spans="2:65" s="1" customFormat="1" ht="16.5" customHeight="1" x14ac:dyDescent="0.2">
      <c r="B208" s="24"/>
      <c r="C208" s="176" t="s">
        <v>642</v>
      </c>
      <c r="D208" s="176" t="s">
        <v>431</v>
      </c>
      <c r="E208" s="177" t="s">
        <v>3361</v>
      </c>
      <c r="F208" s="178" t="s">
        <v>3362</v>
      </c>
      <c r="G208" s="179" t="s">
        <v>2656</v>
      </c>
      <c r="H208" s="180">
        <v>6</v>
      </c>
      <c r="I208" s="46"/>
      <c r="J208" s="181">
        <f t="shared" si="20"/>
        <v>0</v>
      </c>
      <c r="K208" s="178" t="s">
        <v>1</v>
      </c>
      <c r="L208" s="182"/>
      <c r="M208" s="183" t="s">
        <v>1</v>
      </c>
      <c r="N208" s="184" t="s">
        <v>42</v>
      </c>
      <c r="P208" s="158">
        <f t="shared" si="21"/>
        <v>0</v>
      </c>
      <c r="Q208" s="158">
        <v>0</v>
      </c>
      <c r="R208" s="158">
        <f t="shared" si="22"/>
        <v>0</v>
      </c>
      <c r="S208" s="158">
        <v>0</v>
      </c>
      <c r="T208" s="159">
        <f t="shared" si="23"/>
        <v>0</v>
      </c>
      <c r="AR208" s="41" t="s">
        <v>339</v>
      </c>
      <c r="AT208" s="41" t="s">
        <v>431</v>
      </c>
      <c r="AU208" s="41" t="s">
        <v>315</v>
      </c>
      <c r="AY208" s="17" t="s">
        <v>304</v>
      </c>
      <c r="BE208" s="42">
        <f t="shared" si="24"/>
        <v>0</v>
      </c>
      <c r="BF208" s="42">
        <f t="shared" si="25"/>
        <v>0</v>
      </c>
      <c r="BG208" s="42">
        <f t="shared" si="26"/>
        <v>0</v>
      </c>
      <c r="BH208" s="42">
        <f t="shared" si="27"/>
        <v>0</v>
      </c>
      <c r="BI208" s="42">
        <f t="shared" si="28"/>
        <v>0</v>
      </c>
      <c r="BJ208" s="17" t="s">
        <v>8</v>
      </c>
      <c r="BK208" s="42">
        <f t="shared" si="29"/>
        <v>0</v>
      </c>
      <c r="BL208" s="17" t="s">
        <v>108</v>
      </c>
      <c r="BM208" s="41" t="s">
        <v>922</v>
      </c>
    </row>
    <row r="209" spans="2:65" s="1" customFormat="1" ht="16.5" customHeight="1" x14ac:dyDescent="0.2">
      <c r="B209" s="24"/>
      <c r="C209" s="176" t="s">
        <v>649</v>
      </c>
      <c r="D209" s="176" t="s">
        <v>431</v>
      </c>
      <c r="E209" s="177" t="s">
        <v>3363</v>
      </c>
      <c r="F209" s="178" t="s">
        <v>3364</v>
      </c>
      <c r="G209" s="179" t="s">
        <v>2656</v>
      </c>
      <c r="H209" s="180">
        <v>1</v>
      </c>
      <c r="I209" s="46"/>
      <c r="J209" s="181">
        <f t="shared" si="20"/>
        <v>0</v>
      </c>
      <c r="K209" s="178" t="s">
        <v>1</v>
      </c>
      <c r="L209" s="182"/>
      <c r="M209" s="183" t="s">
        <v>1</v>
      </c>
      <c r="N209" s="184" t="s">
        <v>42</v>
      </c>
      <c r="P209" s="158">
        <f t="shared" si="21"/>
        <v>0</v>
      </c>
      <c r="Q209" s="158">
        <v>0</v>
      </c>
      <c r="R209" s="158">
        <f t="shared" si="22"/>
        <v>0</v>
      </c>
      <c r="S209" s="158">
        <v>0</v>
      </c>
      <c r="T209" s="159">
        <f t="shared" si="23"/>
        <v>0</v>
      </c>
      <c r="AR209" s="41" t="s">
        <v>339</v>
      </c>
      <c r="AT209" s="41" t="s">
        <v>431</v>
      </c>
      <c r="AU209" s="41" t="s">
        <v>315</v>
      </c>
      <c r="AY209" s="17" t="s">
        <v>304</v>
      </c>
      <c r="BE209" s="42">
        <f t="shared" si="24"/>
        <v>0</v>
      </c>
      <c r="BF209" s="42">
        <f t="shared" si="25"/>
        <v>0</v>
      </c>
      <c r="BG209" s="42">
        <f t="shared" si="26"/>
        <v>0</v>
      </c>
      <c r="BH209" s="42">
        <f t="shared" si="27"/>
        <v>0</v>
      </c>
      <c r="BI209" s="42">
        <f t="shared" si="28"/>
        <v>0</v>
      </c>
      <c r="BJ209" s="17" t="s">
        <v>8</v>
      </c>
      <c r="BK209" s="42">
        <f t="shared" si="29"/>
        <v>0</v>
      </c>
      <c r="BL209" s="17" t="s">
        <v>108</v>
      </c>
      <c r="BM209" s="41" t="s">
        <v>933</v>
      </c>
    </row>
    <row r="210" spans="2:65" s="1" customFormat="1" ht="16.5" customHeight="1" x14ac:dyDescent="0.2">
      <c r="B210" s="24"/>
      <c r="C210" s="176" t="s">
        <v>655</v>
      </c>
      <c r="D210" s="176" t="s">
        <v>431</v>
      </c>
      <c r="E210" s="177" t="s">
        <v>3365</v>
      </c>
      <c r="F210" s="178" t="s">
        <v>3366</v>
      </c>
      <c r="G210" s="179" t="s">
        <v>2656</v>
      </c>
      <c r="H210" s="180">
        <v>3</v>
      </c>
      <c r="I210" s="46"/>
      <c r="J210" s="181">
        <f t="shared" si="20"/>
        <v>0</v>
      </c>
      <c r="K210" s="178" t="s">
        <v>1</v>
      </c>
      <c r="L210" s="182"/>
      <c r="M210" s="183" t="s">
        <v>1</v>
      </c>
      <c r="N210" s="184" t="s">
        <v>42</v>
      </c>
      <c r="P210" s="158">
        <f t="shared" si="21"/>
        <v>0</v>
      </c>
      <c r="Q210" s="158">
        <v>0</v>
      </c>
      <c r="R210" s="158">
        <f t="shared" si="22"/>
        <v>0</v>
      </c>
      <c r="S210" s="158">
        <v>0</v>
      </c>
      <c r="T210" s="159">
        <f t="shared" si="23"/>
        <v>0</v>
      </c>
      <c r="AR210" s="41" t="s">
        <v>339</v>
      </c>
      <c r="AT210" s="41" t="s">
        <v>431</v>
      </c>
      <c r="AU210" s="41" t="s">
        <v>315</v>
      </c>
      <c r="AY210" s="17" t="s">
        <v>304</v>
      </c>
      <c r="BE210" s="42">
        <f t="shared" si="24"/>
        <v>0</v>
      </c>
      <c r="BF210" s="42">
        <f t="shared" si="25"/>
        <v>0</v>
      </c>
      <c r="BG210" s="42">
        <f t="shared" si="26"/>
        <v>0</v>
      </c>
      <c r="BH210" s="42">
        <f t="shared" si="27"/>
        <v>0</v>
      </c>
      <c r="BI210" s="42">
        <f t="shared" si="28"/>
        <v>0</v>
      </c>
      <c r="BJ210" s="17" t="s">
        <v>8</v>
      </c>
      <c r="BK210" s="42">
        <f t="shared" si="29"/>
        <v>0</v>
      </c>
      <c r="BL210" s="17" t="s">
        <v>108</v>
      </c>
      <c r="BM210" s="41" t="s">
        <v>950</v>
      </c>
    </row>
    <row r="211" spans="2:65" s="11" customFormat="1" ht="20.85" customHeight="1" x14ac:dyDescent="0.2">
      <c r="B211" s="142"/>
      <c r="D211" s="37" t="s">
        <v>76</v>
      </c>
      <c r="E211" s="148" t="s">
        <v>3098</v>
      </c>
      <c r="F211" s="148" t="s">
        <v>3367</v>
      </c>
      <c r="J211" s="149">
        <f>BK211</f>
        <v>0</v>
      </c>
      <c r="L211" s="142"/>
      <c r="M211" s="145"/>
      <c r="P211" s="146">
        <f>SUM(P212:P219)</f>
        <v>0</v>
      </c>
      <c r="R211" s="146">
        <f>SUM(R212:R219)</f>
        <v>0</v>
      </c>
      <c r="T211" s="147">
        <f>SUM(T212:T219)</f>
        <v>0</v>
      </c>
      <c r="AR211" s="37" t="s">
        <v>8</v>
      </c>
      <c r="AT211" s="38" t="s">
        <v>76</v>
      </c>
      <c r="AU211" s="38" t="s">
        <v>86</v>
      </c>
      <c r="AY211" s="37" t="s">
        <v>304</v>
      </c>
      <c r="BK211" s="39">
        <f>SUM(BK212:BK219)</f>
        <v>0</v>
      </c>
    </row>
    <row r="212" spans="2:65" s="1" customFormat="1" ht="16.5" customHeight="1" x14ac:dyDescent="0.2">
      <c r="B212" s="24"/>
      <c r="C212" s="176" t="s">
        <v>659</v>
      </c>
      <c r="D212" s="176" t="s">
        <v>431</v>
      </c>
      <c r="E212" s="177" t="s">
        <v>3368</v>
      </c>
      <c r="F212" s="178" t="s">
        <v>3369</v>
      </c>
      <c r="G212" s="179" t="s">
        <v>2656</v>
      </c>
      <c r="H212" s="180">
        <v>38</v>
      </c>
      <c r="I212" s="46"/>
      <c r="J212" s="181">
        <f t="shared" ref="J212:J219" si="30">ROUND(I212*H212,0)</f>
        <v>0</v>
      </c>
      <c r="K212" s="178" t="s">
        <v>1</v>
      </c>
      <c r="L212" s="182"/>
      <c r="M212" s="183" t="s">
        <v>1</v>
      </c>
      <c r="N212" s="184" t="s">
        <v>42</v>
      </c>
      <c r="P212" s="158">
        <f t="shared" ref="P212:P219" si="31">O212*H212</f>
        <v>0</v>
      </c>
      <c r="Q212" s="158">
        <v>0</v>
      </c>
      <c r="R212" s="158">
        <f t="shared" ref="R212:R219" si="32">Q212*H212</f>
        <v>0</v>
      </c>
      <c r="S212" s="158">
        <v>0</v>
      </c>
      <c r="T212" s="159">
        <f t="shared" ref="T212:T219" si="33">S212*H212</f>
        <v>0</v>
      </c>
      <c r="AR212" s="41" t="s">
        <v>339</v>
      </c>
      <c r="AT212" s="41" t="s">
        <v>431</v>
      </c>
      <c r="AU212" s="41" t="s">
        <v>315</v>
      </c>
      <c r="AY212" s="17" t="s">
        <v>304</v>
      </c>
      <c r="BE212" s="42">
        <f t="shared" ref="BE212:BE219" si="34">IF(N212="základní",J212,0)</f>
        <v>0</v>
      </c>
      <c r="BF212" s="42">
        <f t="shared" ref="BF212:BF219" si="35">IF(N212="snížená",J212,0)</f>
        <v>0</v>
      </c>
      <c r="BG212" s="42">
        <f t="shared" ref="BG212:BG219" si="36">IF(N212="zákl. přenesená",J212,0)</f>
        <v>0</v>
      </c>
      <c r="BH212" s="42">
        <f t="shared" ref="BH212:BH219" si="37">IF(N212="sníž. přenesená",J212,0)</f>
        <v>0</v>
      </c>
      <c r="BI212" s="42">
        <f t="shared" ref="BI212:BI219" si="38">IF(N212="nulová",J212,0)</f>
        <v>0</v>
      </c>
      <c r="BJ212" s="17" t="s">
        <v>8</v>
      </c>
      <c r="BK212" s="42">
        <f t="shared" ref="BK212:BK219" si="39">ROUND(I212*H212,0)</f>
        <v>0</v>
      </c>
      <c r="BL212" s="17" t="s">
        <v>108</v>
      </c>
      <c r="BM212" s="41" t="s">
        <v>968</v>
      </c>
    </row>
    <row r="213" spans="2:65" s="1" customFormat="1" ht="21.75" customHeight="1" x14ac:dyDescent="0.2">
      <c r="B213" s="24"/>
      <c r="C213" s="176" t="s">
        <v>664</v>
      </c>
      <c r="D213" s="176" t="s">
        <v>431</v>
      </c>
      <c r="E213" s="177" t="s">
        <v>3370</v>
      </c>
      <c r="F213" s="178" t="s">
        <v>3371</v>
      </c>
      <c r="G213" s="179" t="s">
        <v>2656</v>
      </c>
      <c r="H213" s="180">
        <v>5</v>
      </c>
      <c r="I213" s="46"/>
      <c r="J213" s="181">
        <f t="shared" si="30"/>
        <v>0</v>
      </c>
      <c r="K213" s="178" t="s">
        <v>1</v>
      </c>
      <c r="L213" s="182"/>
      <c r="M213" s="183" t="s">
        <v>1</v>
      </c>
      <c r="N213" s="184" t="s">
        <v>42</v>
      </c>
      <c r="P213" s="158">
        <f t="shared" si="31"/>
        <v>0</v>
      </c>
      <c r="Q213" s="158">
        <v>0</v>
      </c>
      <c r="R213" s="158">
        <f t="shared" si="32"/>
        <v>0</v>
      </c>
      <c r="S213" s="158">
        <v>0</v>
      </c>
      <c r="T213" s="159">
        <f t="shared" si="33"/>
        <v>0</v>
      </c>
      <c r="AR213" s="41" t="s">
        <v>339</v>
      </c>
      <c r="AT213" s="41" t="s">
        <v>431</v>
      </c>
      <c r="AU213" s="41" t="s">
        <v>315</v>
      </c>
      <c r="AY213" s="17" t="s">
        <v>304</v>
      </c>
      <c r="BE213" s="42">
        <f t="shared" si="34"/>
        <v>0</v>
      </c>
      <c r="BF213" s="42">
        <f t="shared" si="35"/>
        <v>0</v>
      </c>
      <c r="BG213" s="42">
        <f t="shared" si="36"/>
        <v>0</v>
      </c>
      <c r="BH213" s="42">
        <f t="shared" si="37"/>
        <v>0</v>
      </c>
      <c r="BI213" s="42">
        <f t="shared" si="38"/>
        <v>0</v>
      </c>
      <c r="BJ213" s="17" t="s">
        <v>8</v>
      </c>
      <c r="BK213" s="42">
        <f t="shared" si="39"/>
        <v>0</v>
      </c>
      <c r="BL213" s="17" t="s">
        <v>108</v>
      </c>
      <c r="BM213" s="41" t="s">
        <v>995</v>
      </c>
    </row>
    <row r="214" spans="2:65" s="1" customFormat="1" ht="16.5" customHeight="1" x14ac:dyDescent="0.2">
      <c r="B214" s="24"/>
      <c r="C214" s="176" t="s">
        <v>669</v>
      </c>
      <c r="D214" s="176" t="s">
        <v>431</v>
      </c>
      <c r="E214" s="177" t="s">
        <v>3372</v>
      </c>
      <c r="F214" s="178" t="s">
        <v>3373</v>
      </c>
      <c r="G214" s="179" t="s">
        <v>2656</v>
      </c>
      <c r="H214" s="180">
        <v>3</v>
      </c>
      <c r="I214" s="46"/>
      <c r="J214" s="181">
        <f t="shared" si="30"/>
        <v>0</v>
      </c>
      <c r="K214" s="178" t="s">
        <v>1</v>
      </c>
      <c r="L214" s="182"/>
      <c r="M214" s="183" t="s">
        <v>1</v>
      </c>
      <c r="N214" s="184" t="s">
        <v>42</v>
      </c>
      <c r="P214" s="158">
        <f t="shared" si="31"/>
        <v>0</v>
      </c>
      <c r="Q214" s="158">
        <v>0</v>
      </c>
      <c r="R214" s="158">
        <f t="shared" si="32"/>
        <v>0</v>
      </c>
      <c r="S214" s="158">
        <v>0</v>
      </c>
      <c r="T214" s="159">
        <f t="shared" si="33"/>
        <v>0</v>
      </c>
      <c r="AR214" s="41" t="s">
        <v>339</v>
      </c>
      <c r="AT214" s="41" t="s">
        <v>431</v>
      </c>
      <c r="AU214" s="41" t="s">
        <v>315</v>
      </c>
      <c r="AY214" s="17" t="s">
        <v>304</v>
      </c>
      <c r="BE214" s="42">
        <f t="shared" si="34"/>
        <v>0</v>
      </c>
      <c r="BF214" s="42">
        <f t="shared" si="35"/>
        <v>0</v>
      </c>
      <c r="BG214" s="42">
        <f t="shared" si="36"/>
        <v>0</v>
      </c>
      <c r="BH214" s="42">
        <f t="shared" si="37"/>
        <v>0</v>
      </c>
      <c r="BI214" s="42">
        <f t="shared" si="38"/>
        <v>0</v>
      </c>
      <c r="BJ214" s="17" t="s">
        <v>8</v>
      </c>
      <c r="BK214" s="42">
        <f t="shared" si="39"/>
        <v>0</v>
      </c>
      <c r="BL214" s="17" t="s">
        <v>108</v>
      </c>
      <c r="BM214" s="41" t="s">
        <v>1013</v>
      </c>
    </row>
    <row r="215" spans="2:65" s="1" customFormat="1" ht="21.75" customHeight="1" x14ac:dyDescent="0.2">
      <c r="B215" s="24"/>
      <c r="C215" s="176" t="s">
        <v>675</v>
      </c>
      <c r="D215" s="176" t="s">
        <v>431</v>
      </c>
      <c r="E215" s="177" t="s">
        <v>3374</v>
      </c>
      <c r="F215" s="178" t="s">
        <v>3375</v>
      </c>
      <c r="G215" s="179" t="s">
        <v>2656</v>
      </c>
      <c r="H215" s="180">
        <v>8</v>
      </c>
      <c r="I215" s="46"/>
      <c r="J215" s="181">
        <f t="shared" si="30"/>
        <v>0</v>
      </c>
      <c r="K215" s="178" t="s">
        <v>1</v>
      </c>
      <c r="L215" s="182"/>
      <c r="M215" s="183" t="s">
        <v>1</v>
      </c>
      <c r="N215" s="184" t="s">
        <v>42</v>
      </c>
      <c r="P215" s="158">
        <f t="shared" si="31"/>
        <v>0</v>
      </c>
      <c r="Q215" s="158">
        <v>0</v>
      </c>
      <c r="R215" s="158">
        <f t="shared" si="32"/>
        <v>0</v>
      </c>
      <c r="S215" s="158">
        <v>0</v>
      </c>
      <c r="T215" s="159">
        <f t="shared" si="33"/>
        <v>0</v>
      </c>
      <c r="AR215" s="41" t="s">
        <v>339</v>
      </c>
      <c r="AT215" s="41" t="s">
        <v>431</v>
      </c>
      <c r="AU215" s="41" t="s">
        <v>315</v>
      </c>
      <c r="AY215" s="17" t="s">
        <v>304</v>
      </c>
      <c r="BE215" s="42">
        <f t="shared" si="34"/>
        <v>0</v>
      </c>
      <c r="BF215" s="42">
        <f t="shared" si="35"/>
        <v>0</v>
      </c>
      <c r="BG215" s="42">
        <f t="shared" si="36"/>
        <v>0</v>
      </c>
      <c r="BH215" s="42">
        <f t="shared" si="37"/>
        <v>0</v>
      </c>
      <c r="BI215" s="42">
        <f t="shared" si="38"/>
        <v>0</v>
      </c>
      <c r="BJ215" s="17" t="s">
        <v>8</v>
      </c>
      <c r="BK215" s="42">
        <f t="shared" si="39"/>
        <v>0</v>
      </c>
      <c r="BL215" s="17" t="s">
        <v>108</v>
      </c>
      <c r="BM215" s="41" t="s">
        <v>1033</v>
      </c>
    </row>
    <row r="216" spans="2:65" s="1" customFormat="1" ht="16.5" customHeight="1" x14ac:dyDescent="0.2">
      <c r="B216" s="24"/>
      <c r="C216" s="176" t="s">
        <v>681</v>
      </c>
      <c r="D216" s="176" t="s">
        <v>431</v>
      </c>
      <c r="E216" s="177" t="s">
        <v>3376</v>
      </c>
      <c r="F216" s="178" t="s">
        <v>3377</v>
      </c>
      <c r="G216" s="179" t="s">
        <v>2656</v>
      </c>
      <c r="H216" s="180">
        <v>20</v>
      </c>
      <c r="I216" s="46"/>
      <c r="J216" s="181">
        <f t="shared" si="30"/>
        <v>0</v>
      </c>
      <c r="K216" s="178" t="s">
        <v>1</v>
      </c>
      <c r="L216" s="182"/>
      <c r="M216" s="183" t="s">
        <v>1</v>
      </c>
      <c r="N216" s="184" t="s">
        <v>42</v>
      </c>
      <c r="P216" s="158">
        <f t="shared" si="31"/>
        <v>0</v>
      </c>
      <c r="Q216" s="158">
        <v>0</v>
      </c>
      <c r="R216" s="158">
        <f t="shared" si="32"/>
        <v>0</v>
      </c>
      <c r="S216" s="158">
        <v>0</v>
      </c>
      <c r="T216" s="159">
        <f t="shared" si="33"/>
        <v>0</v>
      </c>
      <c r="AR216" s="41" t="s">
        <v>339</v>
      </c>
      <c r="AT216" s="41" t="s">
        <v>431</v>
      </c>
      <c r="AU216" s="41" t="s">
        <v>315</v>
      </c>
      <c r="AY216" s="17" t="s">
        <v>304</v>
      </c>
      <c r="BE216" s="42">
        <f t="shared" si="34"/>
        <v>0</v>
      </c>
      <c r="BF216" s="42">
        <f t="shared" si="35"/>
        <v>0</v>
      </c>
      <c r="BG216" s="42">
        <f t="shared" si="36"/>
        <v>0</v>
      </c>
      <c r="BH216" s="42">
        <f t="shared" si="37"/>
        <v>0</v>
      </c>
      <c r="BI216" s="42">
        <f t="shared" si="38"/>
        <v>0</v>
      </c>
      <c r="BJ216" s="17" t="s">
        <v>8</v>
      </c>
      <c r="BK216" s="42">
        <f t="shared" si="39"/>
        <v>0</v>
      </c>
      <c r="BL216" s="17" t="s">
        <v>108</v>
      </c>
      <c r="BM216" s="41" t="s">
        <v>1043</v>
      </c>
    </row>
    <row r="217" spans="2:65" s="1" customFormat="1" ht="16.5" customHeight="1" x14ac:dyDescent="0.2">
      <c r="B217" s="24"/>
      <c r="C217" s="176" t="s">
        <v>685</v>
      </c>
      <c r="D217" s="176" t="s">
        <v>431</v>
      </c>
      <c r="E217" s="177" t="s">
        <v>3378</v>
      </c>
      <c r="F217" s="178" t="s">
        <v>4018</v>
      </c>
      <c r="G217" s="179" t="s">
        <v>2656</v>
      </c>
      <c r="H217" s="180">
        <v>20</v>
      </c>
      <c r="I217" s="46"/>
      <c r="J217" s="181">
        <f t="shared" si="30"/>
        <v>0</v>
      </c>
      <c r="K217" s="178" t="s">
        <v>1</v>
      </c>
      <c r="L217" s="182"/>
      <c r="M217" s="183" t="s">
        <v>1</v>
      </c>
      <c r="N217" s="184" t="s">
        <v>42</v>
      </c>
      <c r="P217" s="158">
        <f t="shared" si="31"/>
        <v>0</v>
      </c>
      <c r="Q217" s="158">
        <v>0</v>
      </c>
      <c r="R217" s="158">
        <f t="shared" si="32"/>
        <v>0</v>
      </c>
      <c r="S217" s="158">
        <v>0</v>
      </c>
      <c r="T217" s="159">
        <f t="shared" si="33"/>
        <v>0</v>
      </c>
      <c r="AR217" s="41" t="s">
        <v>339</v>
      </c>
      <c r="AT217" s="41" t="s">
        <v>431</v>
      </c>
      <c r="AU217" s="41" t="s">
        <v>315</v>
      </c>
      <c r="AY217" s="17" t="s">
        <v>304</v>
      </c>
      <c r="BE217" s="42">
        <f t="shared" si="34"/>
        <v>0</v>
      </c>
      <c r="BF217" s="42">
        <f t="shared" si="35"/>
        <v>0</v>
      </c>
      <c r="BG217" s="42">
        <f t="shared" si="36"/>
        <v>0</v>
      </c>
      <c r="BH217" s="42">
        <f t="shared" si="37"/>
        <v>0</v>
      </c>
      <c r="BI217" s="42">
        <f t="shared" si="38"/>
        <v>0</v>
      </c>
      <c r="BJ217" s="17" t="s">
        <v>8</v>
      </c>
      <c r="BK217" s="42">
        <f t="shared" si="39"/>
        <v>0</v>
      </c>
      <c r="BL217" s="17" t="s">
        <v>108</v>
      </c>
      <c r="BM217" s="41" t="s">
        <v>1057</v>
      </c>
    </row>
    <row r="218" spans="2:65" s="1" customFormat="1" ht="16.5" customHeight="1" x14ac:dyDescent="0.2">
      <c r="B218" s="24"/>
      <c r="C218" s="176" t="s">
        <v>690</v>
      </c>
      <c r="D218" s="176" t="s">
        <v>431</v>
      </c>
      <c r="E218" s="177" t="s">
        <v>3379</v>
      </c>
      <c r="F218" s="178" t="s">
        <v>3380</v>
      </c>
      <c r="G218" s="179" t="s">
        <v>2656</v>
      </c>
      <c r="H218" s="180">
        <v>5</v>
      </c>
      <c r="I218" s="46"/>
      <c r="J218" s="181">
        <f t="shared" si="30"/>
        <v>0</v>
      </c>
      <c r="K218" s="178" t="s">
        <v>1</v>
      </c>
      <c r="L218" s="182"/>
      <c r="M218" s="183" t="s">
        <v>1</v>
      </c>
      <c r="N218" s="184" t="s">
        <v>42</v>
      </c>
      <c r="P218" s="158">
        <f t="shared" si="31"/>
        <v>0</v>
      </c>
      <c r="Q218" s="158">
        <v>0</v>
      </c>
      <c r="R218" s="158">
        <f t="shared" si="32"/>
        <v>0</v>
      </c>
      <c r="S218" s="158">
        <v>0</v>
      </c>
      <c r="T218" s="159">
        <f t="shared" si="33"/>
        <v>0</v>
      </c>
      <c r="AR218" s="41" t="s">
        <v>339</v>
      </c>
      <c r="AT218" s="41" t="s">
        <v>431</v>
      </c>
      <c r="AU218" s="41" t="s">
        <v>315</v>
      </c>
      <c r="AY218" s="17" t="s">
        <v>304</v>
      </c>
      <c r="BE218" s="42">
        <f t="shared" si="34"/>
        <v>0</v>
      </c>
      <c r="BF218" s="42">
        <f t="shared" si="35"/>
        <v>0</v>
      </c>
      <c r="BG218" s="42">
        <f t="shared" si="36"/>
        <v>0</v>
      </c>
      <c r="BH218" s="42">
        <f t="shared" si="37"/>
        <v>0</v>
      </c>
      <c r="BI218" s="42">
        <f t="shared" si="38"/>
        <v>0</v>
      </c>
      <c r="BJ218" s="17" t="s">
        <v>8</v>
      </c>
      <c r="BK218" s="42">
        <f t="shared" si="39"/>
        <v>0</v>
      </c>
      <c r="BL218" s="17" t="s">
        <v>108</v>
      </c>
      <c r="BM218" s="41" t="s">
        <v>1081</v>
      </c>
    </row>
    <row r="219" spans="2:65" s="1" customFormat="1" ht="16.5" customHeight="1" x14ac:dyDescent="0.2">
      <c r="B219" s="24"/>
      <c r="C219" s="176" t="s">
        <v>695</v>
      </c>
      <c r="D219" s="176" t="s">
        <v>431</v>
      </c>
      <c r="E219" s="177" t="s">
        <v>3381</v>
      </c>
      <c r="F219" s="178" t="s">
        <v>3382</v>
      </c>
      <c r="G219" s="179" t="s">
        <v>2656</v>
      </c>
      <c r="H219" s="180">
        <v>4</v>
      </c>
      <c r="I219" s="46"/>
      <c r="J219" s="181">
        <f t="shared" si="30"/>
        <v>0</v>
      </c>
      <c r="K219" s="178" t="s">
        <v>1</v>
      </c>
      <c r="L219" s="182"/>
      <c r="M219" s="183" t="s">
        <v>1</v>
      </c>
      <c r="N219" s="184" t="s">
        <v>42</v>
      </c>
      <c r="P219" s="158">
        <f t="shared" si="31"/>
        <v>0</v>
      </c>
      <c r="Q219" s="158">
        <v>0</v>
      </c>
      <c r="R219" s="158">
        <f t="shared" si="32"/>
        <v>0</v>
      </c>
      <c r="S219" s="158">
        <v>0</v>
      </c>
      <c r="T219" s="159">
        <f t="shared" si="33"/>
        <v>0</v>
      </c>
      <c r="AR219" s="41" t="s">
        <v>339</v>
      </c>
      <c r="AT219" s="41" t="s">
        <v>431</v>
      </c>
      <c r="AU219" s="41" t="s">
        <v>315</v>
      </c>
      <c r="AY219" s="17" t="s">
        <v>304</v>
      </c>
      <c r="BE219" s="42">
        <f t="shared" si="34"/>
        <v>0</v>
      </c>
      <c r="BF219" s="42">
        <f t="shared" si="35"/>
        <v>0</v>
      </c>
      <c r="BG219" s="42">
        <f t="shared" si="36"/>
        <v>0</v>
      </c>
      <c r="BH219" s="42">
        <f t="shared" si="37"/>
        <v>0</v>
      </c>
      <c r="BI219" s="42">
        <f t="shared" si="38"/>
        <v>0</v>
      </c>
      <c r="BJ219" s="17" t="s">
        <v>8</v>
      </c>
      <c r="BK219" s="42">
        <f t="shared" si="39"/>
        <v>0</v>
      </c>
      <c r="BL219" s="17" t="s">
        <v>108</v>
      </c>
      <c r="BM219" s="41" t="s">
        <v>1091</v>
      </c>
    </row>
    <row r="220" spans="2:65" s="11" customFormat="1" ht="20.85" customHeight="1" x14ac:dyDescent="0.2">
      <c r="B220" s="142"/>
      <c r="D220" s="37" t="s">
        <v>76</v>
      </c>
      <c r="E220" s="148" t="s">
        <v>3383</v>
      </c>
      <c r="F220" s="148" t="s">
        <v>3384</v>
      </c>
      <c r="J220" s="149">
        <f>BK220</f>
        <v>0</v>
      </c>
      <c r="L220" s="142"/>
      <c r="M220" s="145"/>
      <c r="P220" s="146">
        <f>SUM(P221:P225)</f>
        <v>0</v>
      </c>
      <c r="R220" s="146">
        <f>SUM(R221:R225)</f>
        <v>0</v>
      </c>
      <c r="T220" s="147">
        <f>SUM(T221:T225)</f>
        <v>0</v>
      </c>
      <c r="AR220" s="37" t="s">
        <v>8</v>
      </c>
      <c r="AT220" s="38" t="s">
        <v>76</v>
      </c>
      <c r="AU220" s="38" t="s">
        <v>86</v>
      </c>
      <c r="AY220" s="37" t="s">
        <v>304</v>
      </c>
      <c r="BK220" s="39">
        <f>SUM(BK221:BK225)</f>
        <v>0</v>
      </c>
    </row>
    <row r="221" spans="2:65" s="1" customFormat="1" ht="16.5" customHeight="1" x14ac:dyDescent="0.2">
      <c r="B221" s="24"/>
      <c r="C221" s="176" t="s">
        <v>700</v>
      </c>
      <c r="D221" s="176" t="s">
        <v>431</v>
      </c>
      <c r="E221" s="177" t="s">
        <v>3385</v>
      </c>
      <c r="F221" s="178" t="s">
        <v>3386</v>
      </c>
      <c r="G221" s="179" t="s">
        <v>2656</v>
      </c>
      <c r="H221" s="180">
        <v>778</v>
      </c>
      <c r="I221" s="46"/>
      <c r="J221" s="181">
        <f>ROUND(I221*H221,0)</f>
        <v>0</v>
      </c>
      <c r="K221" s="178" t="s">
        <v>1</v>
      </c>
      <c r="L221" s="182"/>
      <c r="M221" s="183" t="s">
        <v>1</v>
      </c>
      <c r="N221" s="184" t="s">
        <v>42</v>
      </c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AR221" s="41" t="s">
        <v>339</v>
      </c>
      <c r="AT221" s="41" t="s">
        <v>431</v>
      </c>
      <c r="AU221" s="41" t="s">
        <v>315</v>
      </c>
      <c r="AY221" s="17" t="s">
        <v>304</v>
      </c>
      <c r="BE221" s="42">
        <f>IF(N221="základní",J221,0)</f>
        <v>0</v>
      </c>
      <c r="BF221" s="42">
        <f>IF(N221="snížená",J221,0)</f>
        <v>0</v>
      </c>
      <c r="BG221" s="42">
        <f>IF(N221="zákl. přenesená",J221,0)</f>
        <v>0</v>
      </c>
      <c r="BH221" s="42">
        <f>IF(N221="sníž. přenesená",J221,0)</f>
        <v>0</v>
      </c>
      <c r="BI221" s="42">
        <f>IF(N221="nulová",J221,0)</f>
        <v>0</v>
      </c>
      <c r="BJ221" s="17" t="s">
        <v>8</v>
      </c>
      <c r="BK221" s="42">
        <f>ROUND(I221*H221,0)</f>
        <v>0</v>
      </c>
      <c r="BL221" s="17" t="s">
        <v>108</v>
      </c>
      <c r="BM221" s="41" t="s">
        <v>1106</v>
      </c>
    </row>
    <row r="222" spans="2:65" s="1" customFormat="1" ht="16.5" customHeight="1" x14ac:dyDescent="0.2">
      <c r="B222" s="24"/>
      <c r="C222" s="176" t="s">
        <v>704</v>
      </c>
      <c r="D222" s="176" t="s">
        <v>431</v>
      </c>
      <c r="E222" s="177" t="s">
        <v>3387</v>
      </c>
      <c r="F222" s="178" t="s">
        <v>3388</v>
      </c>
      <c r="G222" s="179" t="s">
        <v>2656</v>
      </c>
      <c r="H222" s="180">
        <v>10</v>
      </c>
      <c r="I222" s="46"/>
      <c r="J222" s="181">
        <f>ROUND(I222*H222,0)</f>
        <v>0</v>
      </c>
      <c r="K222" s="178" t="s">
        <v>1</v>
      </c>
      <c r="L222" s="182"/>
      <c r="M222" s="183" t="s">
        <v>1</v>
      </c>
      <c r="N222" s="184" t="s">
        <v>42</v>
      </c>
      <c r="P222" s="158">
        <f>O222*H222</f>
        <v>0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AR222" s="41" t="s">
        <v>339</v>
      </c>
      <c r="AT222" s="41" t="s">
        <v>431</v>
      </c>
      <c r="AU222" s="41" t="s">
        <v>315</v>
      </c>
      <c r="AY222" s="17" t="s">
        <v>304</v>
      </c>
      <c r="BE222" s="42">
        <f>IF(N222="základní",J222,0)</f>
        <v>0</v>
      </c>
      <c r="BF222" s="42">
        <f>IF(N222="snížená",J222,0)</f>
        <v>0</v>
      </c>
      <c r="BG222" s="42">
        <f>IF(N222="zákl. přenesená",J222,0)</f>
        <v>0</v>
      </c>
      <c r="BH222" s="42">
        <f>IF(N222="sníž. přenesená",J222,0)</f>
        <v>0</v>
      </c>
      <c r="BI222" s="42">
        <f>IF(N222="nulová",J222,0)</f>
        <v>0</v>
      </c>
      <c r="BJ222" s="17" t="s">
        <v>8</v>
      </c>
      <c r="BK222" s="42">
        <f>ROUND(I222*H222,0)</f>
        <v>0</v>
      </c>
      <c r="BL222" s="17" t="s">
        <v>108</v>
      </c>
      <c r="BM222" s="41" t="s">
        <v>1116</v>
      </c>
    </row>
    <row r="223" spans="2:65" s="1" customFormat="1" ht="16.5" customHeight="1" x14ac:dyDescent="0.2">
      <c r="B223" s="24"/>
      <c r="C223" s="176" t="s">
        <v>709</v>
      </c>
      <c r="D223" s="176" t="s">
        <v>431</v>
      </c>
      <c r="E223" s="177" t="s">
        <v>3389</v>
      </c>
      <c r="F223" s="178" t="s">
        <v>3390</v>
      </c>
      <c r="G223" s="179" t="s">
        <v>2656</v>
      </c>
      <c r="H223" s="180">
        <v>13</v>
      </c>
      <c r="I223" s="46"/>
      <c r="J223" s="181">
        <f>ROUND(I223*H223,0)</f>
        <v>0</v>
      </c>
      <c r="K223" s="178" t="s">
        <v>1</v>
      </c>
      <c r="L223" s="182"/>
      <c r="M223" s="183" t="s">
        <v>1</v>
      </c>
      <c r="N223" s="184" t="s">
        <v>42</v>
      </c>
      <c r="P223" s="158">
        <f>O223*H223</f>
        <v>0</v>
      </c>
      <c r="Q223" s="158">
        <v>0</v>
      </c>
      <c r="R223" s="158">
        <f>Q223*H223</f>
        <v>0</v>
      </c>
      <c r="S223" s="158">
        <v>0</v>
      </c>
      <c r="T223" s="159">
        <f>S223*H223</f>
        <v>0</v>
      </c>
      <c r="AR223" s="41" t="s">
        <v>339</v>
      </c>
      <c r="AT223" s="41" t="s">
        <v>431</v>
      </c>
      <c r="AU223" s="41" t="s">
        <v>315</v>
      </c>
      <c r="AY223" s="17" t="s">
        <v>304</v>
      </c>
      <c r="BE223" s="42">
        <f>IF(N223="základní",J223,0)</f>
        <v>0</v>
      </c>
      <c r="BF223" s="42">
        <f>IF(N223="snížená",J223,0)</f>
        <v>0</v>
      </c>
      <c r="BG223" s="42">
        <f>IF(N223="zákl. přenesená",J223,0)</f>
        <v>0</v>
      </c>
      <c r="BH223" s="42">
        <f>IF(N223="sníž. přenesená",J223,0)</f>
        <v>0</v>
      </c>
      <c r="BI223" s="42">
        <f>IF(N223="nulová",J223,0)</f>
        <v>0</v>
      </c>
      <c r="BJ223" s="17" t="s">
        <v>8</v>
      </c>
      <c r="BK223" s="42">
        <f>ROUND(I223*H223,0)</f>
        <v>0</v>
      </c>
      <c r="BL223" s="17" t="s">
        <v>108</v>
      </c>
      <c r="BM223" s="41" t="s">
        <v>1130</v>
      </c>
    </row>
    <row r="224" spans="2:65" s="1" customFormat="1" ht="16.5" customHeight="1" x14ac:dyDescent="0.2">
      <c r="B224" s="24"/>
      <c r="C224" s="176" t="s">
        <v>714</v>
      </c>
      <c r="D224" s="176" t="s">
        <v>431</v>
      </c>
      <c r="E224" s="177" t="s">
        <v>3391</v>
      </c>
      <c r="F224" s="178" t="s">
        <v>3392</v>
      </c>
      <c r="G224" s="179" t="s">
        <v>2656</v>
      </c>
      <c r="H224" s="180">
        <v>10</v>
      </c>
      <c r="I224" s="46"/>
      <c r="J224" s="181">
        <f>ROUND(I224*H224,0)</f>
        <v>0</v>
      </c>
      <c r="K224" s="178" t="s">
        <v>1</v>
      </c>
      <c r="L224" s="182"/>
      <c r="M224" s="183" t="s">
        <v>1</v>
      </c>
      <c r="N224" s="184" t="s">
        <v>42</v>
      </c>
      <c r="P224" s="158">
        <f>O224*H224</f>
        <v>0</v>
      </c>
      <c r="Q224" s="158">
        <v>0</v>
      </c>
      <c r="R224" s="158">
        <f>Q224*H224</f>
        <v>0</v>
      </c>
      <c r="S224" s="158">
        <v>0</v>
      </c>
      <c r="T224" s="159">
        <f>S224*H224</f>
        <v>0</v>
      </c>
      <c r="AR224" s="41" t="s">
        <v>339</v>
      </c>
      <c r="AT224" s="41" t="s">
        <v>431</v>
      </c>
      <c r="AU224" s="41" t="s">
        <v>315</v>
      </c>
      <c r="AY224" s="17" t="s">
        <v>304</v>
      </c>
      <c r="BE224" s="42">
        <f>IF(N224="základní",J224,0)</f>
        <v>0</v>
      </c>
      <c r="BF224" s="42">
        <f>IF(N224="snížená",J224,0)</f>
        <v>0</v>
      </c>
      <c r="BG224" s="42">
        <f>IF(N224="zákl. přenesená",J224,0)</f>
        <v>0</v>
      </c>
      <c r="BH224" s="42">
        <f>IF(N224="sníž. přenesená",J224,0)</f>
        <v>0</v>
      </c>
      <c r="BI224" s="42">
        <f>IF(N224="nulová",J224,0)</f>
        <v>0</v>
      </c>
      <c r="BJ224" s="17" t="s">
        <v>8</v>
      </c>
      <c r="BK224" s="42">
        <f>ROUND(I224*H224,0)</f>
        <v>0</v>
      </c>
      <c r="BL224" s="17" t="s">
        <v>108</v>
      </c>
      <c r="BM224" s="41" t="s">
        <v>1152</v>
      </c>
    </row>
    <row r="225" spans="2:65" s="1" customFormat="1" ht="16.5" customHeight="1" x14ac:dyDescent="0.2">
      <c r="B225" s="24"/>
      <c r="C225" s="176" t="s">
        <v>719</v>
      </c>
      <c r="D225" s="176" t="s">
        <v>431</v>
      </c>
      <c r="E225" s="177" t="s">
        <v>3393</v>
      </c>
      <c r="F225" s="178" t="s">
        <v>3394</v>
      </c>
      <c r="G225" s="179" t="s">
        <v>2656</v>
      </c>
      <c r="H225" s="180">
        <v>1</v>
      </c>
      <c r="I225" s="46"/>
      <c r="J225" s="181">
        <f>ROUND(I225*H225,0)</f>
        <v>0</v>
      </c>
      <c r="K225" s="178" t="s">
        <v>1</v>
      </c>
      <c r="L225" s="182"/>
      <c r="M225" s="183" t="s">
        <v>1</v>
      </c>
      <c r="N225" s="184" t="s">
        <v>42</v>
      </c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41" t="s">
        <v>339</v>
      </c>
      <c r="AT225" s="41" t="s">
        <v>431</v>
      </c>
      <c r="AU225" s="41" t="s">
        <v>315</v>
      </c>
      <c r="AY225" s="17" t="s">
        <v>304</v>
      </c>
      <c r="BE225" s="42">
        <f>IF(N225="základní",J225,0)</f>
        <v>0</v>
      </c>
      <c r="BF225" s="42">
        <f>IF(N225="snížená",J225,0)</f>
        <v>0</v>
      </c>
      <c r="BG225" s="42">
        <f>IF(N225="zákl. přenesená",J225,0)</f>
        <v>0</v>
      </c>
      <c r="BH225" s="42">
        <f>IF(N225="sníž. přenesená",J225,0)</f>
        <v>0</v>
      </c>
      <c r="BI225" s="42">
        <f>IF(N225="nulová",J225,0)</f>
        <v>0</v>
      </c>
      <c r="BJ225" s="17" t="s">
        <v>8</v>
      </c>
      <c r="BK225" s="42">
        <f>ROUND(I225*H225,0)</f>
        <v>0</v>
      </c>
      <c r="BL225" s="17" t="s">
        <v>108</v>
      </c>
      <c r="BM225" s="41" t="s">
        <v>1166</v>
      </c>
    </row>
    <row r="226" spans="2:65" s="11" customFormat="1" ht="20.85" customHeight="1" x14ac:dyDescent="0.2">
      <c r="B226" s="142"/>
      <c r="D226" s="37" t="s">
        <v>76</v>
      </c>
      <c r="E226" s="148" t="s">
        <v>3395</v>
      </c>
      <c r="F226" s="148" t="s">
        <v>3396</v>
      </c>
      <c r="J226" s="149">
        <f>BK226</f>
        <v>0</v>
      </c>
      <c r="L226" s="142"/>
      <c r="M226" s="145"/>
      <c r="P226" s="146">
        <f>SUM(P227:P230)</f>
        <v>0</v>
      </c>
      <c r="R226" s="146">
        <f>SUM(R227:R230)</f>
        <v>0</v>
      </c>
      <c r="T226" s="147">
        <f>SUM(T227:T230)</f>
        <v>0</v>
      </c>
      <c r="AR226" s="37" t="s">
        <v>8</v>
      </c>
      <c r="AT226" s="38" t="s">
        <v>76</v>
      </c>
      <c r="AU226" s="38" t="s">
        <v>86</v>
      </c>
      <c r="AY226" s="37" t="s">
        <v>304</v>
      </c>
      <c r="BK226" s="39">
        <f>SUM(BK227:BK230)</f>
        <v>0</v>
      </c>
    </row>
    <row r="227" spans="2:65" s="1" customFormat="1" ht="16.5" customHeight="1" x14ac:dyDescent="0.2">
      <c r="B227" s="24"/>
      <c r="C227" s="176" t="s">
        <v>738</v>
      </c>
      <c r="D227" s="176" t="s">
        <v>431</v>
      </c>
      <c r="E227" s="177" t="s">
        <v>3397</v>
      </c>
      <c r="F227" s="178" t="s">
        <v>3398</v>
      </c>
      <c r="G227" s="179" t="s">
        <v>346</v>
      </c>
      <c r="H227" s="180">
        <v>398</v>
      </c>
      <c r="I227" s="46"/>
      <c r="J227" s="181">
        <f>ROUND(I227*H227,0)</f>
        <v>0</v>
      </c>
      <c r="K227" s="178" t="s">
        <v>1</v>
      </c>
      <c r="L227" s="182"/>
      <c r="M227" s="183" t="s">
        <v>1</v>
      </c>
      <c r="N227" s="184" t="s">
        <v>42</v>
      </c>
      <c r="P227" s="158">
        <f>O227*H227</f>
        <v>0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41" t="s">
        <v>339</v>
      </c>
      <c r="AT227" s="41" t="s">
        <v>431</v>
      </c>
      <c r="AU227" s="41" t="s">
        <v>315</v>
      </c>
      <c r="AY227" s="17" t="s">
        <v>304</v>
      </c>
      <c r="BE227" s="42">
        <f>IF(N227="základní",J227,0)</f>
        <v>0</v>
      </c>
      <c r="BF227" s="42">
        <f>IF(N227="snížená",J227,0)</f>
        <v>0</v>
      </c>
      <c r="BG227" s="42">
        <f>IF(N227="zákl. přenesená",J227,0)</f>
        <v>0</v>
      </c>
      <c r="BH227" s="42">
        <f>IF(N227="sníž. přenesená",J227,0)</f>
        <v>0</v>
      </c>
      <c r="BI227" s="42">
        <f>IF(N227="nulová",J227,0)</f>
        <v>0</v>
      </c>
      <c r="BJ227" s="17" t="s">
        <v>8</v>
      </c>
      <c r="BK227" s="42">
        <f>ROUND(I227*H227,0)</f>
        <v>0</v>
      </c>
      <c r="BL227" s="17" t="s">
        <v>108</v>
      </c>
      <c r="BM227" s="41" t="s">
        <v>1174</v>
      </c>
    </row>
    <row r="228" spans="2:65" s="1" customFormat="1" ht="16.5" customHeight="1" x14ac:dyDescent="0.2">
      <c r="B228" s="24"/>
      <c r="C228" s="176" t="s">
        <v>743</v>
      </c>
      <c r="D228" s="176" t="s">
        <v>431</v>
      </c>
      <c r="E228" s="177" t="s">
        <v>3399</v>
      </c>
      <c r="F228" s="178" t="s">
        <v>3400</v>
      </c>
      <c r="G228" s="179" t="s">
        <v>346</v>
      </c>
      <c r="H228" s="180">
        <v>178</v>
      </c>
      <c r="I228" s="46"/>
      <c r="J228" s="181">
        <f>ROUND(I228*H228,0)</f>
        <v>0</v>
      </c>
      <c r="K228" s="178" t="s">
        <v>1</v>
      </c>
      <c r="L228" s="182"/>
      <c r="M228" s="183" t="s">
        <v>1</v>
      </c>
      <c r="N228" s="184" t="s">
        <v>42</v>
      </c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AR228" s="41" t="s">
        <v>339</v>
      </c>
      <c r="AT228" s="41" t="s">
        <v>431</v>
      </c>
      <c r="AU228" s="41" t="s">
        <v>315</v>
      </c>
      <c r="AY228" s="17" t="s">
        <v>304</v>
      </c>
      <c r="BE228" s="42">
        <f>IF(N228="základní",J228,0)</f>
        <v>0</v>
      </c>
      <c r="BF228" s="42">
        <f>IF(N228="snížená",J228,0)</f>
        <v>0</v>
      </c>
      <c r="BG228" s="42">
        <f>IF(N228="zákl. přenesená",J228,0)</f>
        <v>0</v>
      </c>
      <c r="BH228" s="42">
        <f>IF(N228="sníž. přenesená",J228,0)</f>
        <v>0</v>
      </c>
      <c r="BI228" s="42">
        <f>IF(N228="nulová",J228,0)</f>
        <v>0</v>
      </c>
      <c r="BJ228" s="17" t="s">
        <v>8</v>
      </c>
      <c r="BK228" s="42">
        <f>ROUND(I228*H228,0)</f>
        <v>0</v>
      </c>
      <c r="BL228" s="17" t="s">
        <v>108</v>
      </c>
      <c r="BM228" s="41" t="s">
        <v>1183</v>
      </c>
    </row>
    <row r="229" spans="2:65" s="1" customFormat="1" ht="16.5" customHeight="1" x14ac:dyDescent="0.2">
      <c r="B229" s="24"/>
      <c r="C229" s="176" t="s">
        <v>749</v>
      </c>
      <c r="D229" s="176" t="s">
        <v>431</v>
      </c>
      <c r="E229" s="177" t="s">
        <v>3401</v>
      </c>
      <c r="F229" s="178" t="s">
        <v>3402</v>
      </c>
      <c r="G229" s="179" t="s">
        <v>346</v>
      </c>
      <c r="H229" s="180">
        <v>85</v>
      </c>
      <c r="I229" s="46"/>
      <c r="J229" s="181">
        <f>ROUND(I229*H229,0)</f>
        <v>0</v>
      </c>
      <c r="K229" s="178" t="s">
        <v>1</v>
      </c>
      <c r="L229" s="182"/>
      <c r="M229" s="183" t="s">
        <v>1</v>
      </c>
      <c r="N229" s="184" t="s">
        <v>42</v>
      </c>
      <c r="P229" s="158">
        <f>O229*H229</f>
        <v>0</v>
      </c>
      <c r="Q229" s="158">
        <v>0</v>
      </c>
      <c r="R229" s="158">
        <f>Q229*H229</f>
        <v>0</v>
      </c>
      <c r="S229" s="158">
        <v>0</v>
      </c>
      <c r="T229" s="159">
        <f>S229*H229</f>
        <v>0</v>
      </c>
      <c r="AR229" s="41" t="s">
        <v>339</v>
      </c>
      <c r="AT229" s="41" t="s">
        <v>431</v>
      </c>
      <c r="AU229" s="41" t="s">
        <v>315</v>
      </c>
      <c r="AY229" s="17" t="s">
        <v>304</v>
      </c>
      <c r="BE229" s="42">
        <f>IF(N229="základní",J229,0)</f>
        <v>0</v>
      </c>
      <c r="BF229" s="42">
        <f>IF(N229="snížená",J229,0)</f>
        <v>0</v>
      </c>
      <c r="BG229" s="42">
        <f>IF(N229="zákl. přenesená",J229,0)</f>
        <v>0</v>
      </c>
      <c r="BH229" s="42">
        <f>IF(N229="sníž. přenesená",J229,0)</f>
        <v>0</v>
      </c>
      <c r="BI229" s="42">
        <f>IF(N229="nulová",J229,0)</f>
        <v>0</v>
      </c>
      <c r="BJ229" s="17" t="s">
        <v>8</v>
      </c>
      <c r="BK229" s="42">
        <f>ROUND(I229*H229,0)</f>
        <v>0</v>
      </c>
      <c r="BL229" s="17" t="s">
        <v>108</v>
      </c>
      <c r="BM229" s="41" t="s">
        <v>1192</v>
      </c>
    </row>
    <row r="230" spans="2:65" s="1" customFormat="1" ht="16.5" customHeight="1" x14ac:dyDescent="0.2">
      <c r="B230" s="24"/>
      <c r="C230" s="176" t="s">
        <v>754</v>
      </c>
      <c r="D230" s="176" t="s">
        <v>431</v>
      </c>
      <c r="E230" s="177" t="s">
        <v>3403</v>
      </c>
      <c r="F230" s="178" t="s">
        <v>3404</v>
      </c>
      <c r="G230" s="179" t="s">
        <v>2656</v>
      </c>
      <c r="H230" s="180">
        <v>76</v>
      </c>
      <c r="I230" s="46"/>
      <c r="J230" s="181">
        <f>ROUND(I230*H230,0)</f>
        <v>0</v>
      </c>
      <c r="K230" s="178" t="s">
        <v>1</v>
      </c>
      <c r="L230" s="182"/>
      <c r="M230" s="183" t="s">
        <v>1</v>
      </c>
      <c r="N230" s="184" t="s">
        <v>42</v>
      </c>
      <c r="P230" s="158">
        <f>O230*H230</f>
        <v>0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41" t="s">
        <v>339</v>
      </c>
      <c r="AT230" s="41" t="s">
        <v>431</v>
      </c>
      <c r="AU230" s="41" t="s">
        <v>315</v>
      </c>
      <c r="AY230" s="17" t="s">
        <v>304</v>
      </c>
      <c r="BE230" s="42">
        <f>IF(N230="základní",J230,0)</f>
        <v>0</v>
      </c>
      <c r="BF230" s="42">
        <f>IF(N230="snížená",J230,0)</f>
        <v>0</v>
      </c>
      <c r="BG230" s="42">
        <f>IF(N230="zákl. přenesená",J230,0)</f>
        <v>0</v>
      </c>
      <c r="BH230" s="42">
        <f>IF(N230="sníž. přenesená",J230,0)</f>
        <v>0</v>
      </c>
      <c r="BI230" s="42">
        <f>IF(N230="nulová",J230,0)</f>
        <v>0</v>
      </c>
      <c r="BJ230" s="17" t="s">
        <v>8</v>
      </c>
      <c r="BK230" s="42">
        <f>ROUND(I230*H230,0)</f>
        <v>0</v>
      </c>
      <c r="BL230" s="17" t="s">
        <v>108</v>
      </c>
      <c r="BM230" s="41" t="s">
        <v>1202</v>
      </c>
    </row>
    <row r="231" spans="2:65" s="11" customFormat="1" ht="20.85" customHeight="1" x14ac:dyDescent="0.2">
      <c r="B231" s="142"/>
      <c r="D231" s="37" t="s">
        <v>76</v>
      </c>
      <c r="E231" s="148" t="s">
        <v>3405</v>
      </c>
      <c r="F231" s="148" t="s">
        <v>3406</v>
      </c>
      <c r="J231" s="149">
        <f>BK231</f>
        <v>0</v>
      </c>
      <c r="L231" s="142"/>
      <c r="M231" s="145"/>
      <c r="P231" s="146">
        <f>SUM(P232:P242)</f>
        <v>0</v>
      </c>
      <c r="R231" s="146">
        <f>SUM(R232:R242)</f>
        <v>0</v>
      </c>
      <c r="T231" s="147">
        <f>SUM(T232:T242)</f>
        <v>0</v>
      </c>
      <c r="AR231" s="37" t="s">
        <v>8</v>
      </c>
      <c r="AT231" s="38" t="s">
        <v>76</v>
      </c>
      <c r="AU231" s="38" t="s">
        <v>86</v>
      </c>
      <c r="AY231" s="37" t="s">
        <v>304</v>
      </c>
      <c r="BK231" s="39">
        <f>SUM(BK232:BK242)</f>
        <v>0</v>
      </c>
    </row>
    <row r="232" spans="2:65" s="1" customFormat="1" ht="16.5" customHeight="1" x14ac:dyDescent="0.2">
      <c r="B232" s="24"/>
      <c r="C232" s="176" t="s">
        <v>760</v>
      </c>
      <c r="D232" s="176" t="s">
        <v>431</v>
      </c>
      <c r="E232" s="177" t="s">
        <v>3407</v>
      </c>
      <c r="F232" s="178" t="s">
        <v>3408</v>
      </c>
      <c r="G232" s="179" t="s">
        <v>2656</v>
      </c>
      <c r="H232" s="180">
        <v>1</v>
      </c>
      <c r="I232" s="46"/>
      <c r="J232" s="181">
        <f t="shared" ref="J232:J242" si="40">ROUND(I232*H232,0)</f>
        <v>0</v>
      </c>
      <c r="K232" s="178" t="s">
        <v>1</v>
      </c>
      <c r="L232" s="182"/>
      <c r="M232" s="183" t="s">
        <v>1</v>
      </c>
      <c r="N232" s="184" t="s">
        <v>42</v>
      </c>
      <c r="P232" s="158">
        <f t="shared" ref="P232:P242" si="41">O232*H232</f>
        <v>0</v>
      </c>
      <c r="Q232" s="158">
        <v>0</v>
      </c>
      <c r="R232" s="158">
        <f t="shared" ref="R232:R242" si="42">Q232*H232</f>
        <v>0</v>
      </c>
      <c r="S232" s="158">
        <v>0</v>
      </c>
      <c r="T232" s="159">
        <f t="shared" ref="T232:T242" si="43">S232*H232</f>
        <v>0</v>
      </c>
      <c r="AR232" s="41" t="s">
        <v>339</v>
      </c>
      <c r="AT232" s="41" t="s">
        <v>431</v>
      </c>
      <c r="AU232" s="41" t="s">
        <v>315</v>
      </c>
      <c r="AY232" s="17" t="s">
        <v>304</v>
      </c>
      <c r="BE232" s="42">
        <f t="shared" ref="BE232:BE242" si="44">IF(N232="základní",J232,0)</f>
        <v>0</v>
      </c>
      <c r="BF232" s="42">
        <f t="shared" ref="BF232:BF242" si="45">IF(N232="snížená",J232,0)</f>
        <v>0</v>
      </c>
      <c r="BG232" s="42">
        <f t="shared" ref="BG232:BG242" si="46">IF(N232="zákl. přenesená",J232,0)</f>
        <v>0</v>
      </c>
      <c r="BH232" s="42">
        <f t="shared" ref="BH232:BH242" si="47">IF(N232="sníž. přenesená",J232,0)</f>
        <v>0</v>
      </c>
      <c r="BI232" s="42">
        <f t="shared" ref="BI232:BI242" si="48">IF(N232="nulová",J232,0)</f>
        <v>0</v>
      </c>
      <c r="BJ232" s="17" t="s">
        <v>8</v>
      </c>
      <c r="BK232" s="42">
        <f t="shared" ref="BK232:BK242" si="49">ROUND(I232*H232,0)</f>
        <v>0</v>
      </c>
      <c r="BL232" s="17" t="s">
        <v>108</v>
      </c>
      <c r="BM232" s="41" t="s">
        <v>1221</v>
      </c>
    </row>
    <row r="233" spans="2:65" s="1" customFormat="1" ht="16.5" customHeight="1" x14ac:dyDescent="0.2">
      <c r="B233" s="24"/>
      <c r="C233" s="176" t="s">
        <v>764</v>
      </c>
      <c r="D233" s="176" t="s">
        <v>431</v>
      </c>
      <c r="E233" s="177" t="s">
        <v>3409</v>
      </c>
      <c r="F233" s="178" t="s">
        <v>3410</v>
      </c>
      <c r="G233" s="179" t="s">
        <v>2656</v>
      </c>
      <c r="H233" s="180">
        <v>1</v>
      </c>
      <c r="I233" s="46"/>
      <c r="J233" s="181">
        <f t="shared" si="40"/>
        <v>0</v>
      </c>
      <c r="K233" s="178" t="s">
        <v>1</v>
      </c>
      <c r="L233" s="182"/>
      <c r="M233" s="183" t="s">
        <v>1</v>
      </c>
      <c r="N233" s="184" t="s">
        <v>42</v>
      </c>
      <c r="P233" s="158">
        <f t="shared" si="41"/>
        <v>0</v>
      </c>
      <c r="Q233" s="158">
        <v>0</v>
      </c>
      <c r="R233" s="158">
        <f t="shared" si="42"/>
        <v>0</v>
      </c>
      <c r="S233" s="158">
        <v>0</v>
      </c>
      <c r="T233" s="159">
        <f t="shared" si="43"/>
        <v>0</v>
      </c>
      <c r="AR233" s="41" t="s">
        <v>339</v>
      </c>
      <c r="AT233" s="41" t="s">
        <v>431</v>
      </c>
      <c r="AU233" s="41" t="s">
        <v>315</v>
      </c>
      <c r="AY233" s="17" t="s">
        <v>304</v>
      </c>
      <c r="BE233" s="42">
        <f t="shared" si="44"/>
        <v>0</v>
      </c>
      <c r="BF233" s="42">
        <f t="shared" si="45"/>
        <v>0</v>
      </c>
      <c r="BG233" s="42">
        <f t="shared" si="46"/>
        <v>0</v>
      </c>
      <c r="BH233" s="42">
        <f t="shared" si="47"/>
        <v>0</v>
      </c>
      <c r="BI233" s="42">
        <f t="shared" si="48"/>
        <v>0</v>
      </c>
      <c r="BJ233" s="17" t="s">
        <v>8</v>
      </c>
      <c r="BK233" s="42">
        <f t="shared" si="49"/>
        <v>0</v>
      </c>
      <c r="BL233" s="17" t="s">
        <v>108</v>
      </c>
      <c r="BM233" s="41" t="s">
        <v>1232</v>
      </c>
    </row>
    <row r="234" spans="2:65" s="1" customFormat="1" ht="16.5" customHeight="1" x14ac:dyDescent="0.2">
      <c r="B234" s="24"/>
      <c r="C234" s="176" t="s">
        <v>770</v>
      </c>
      <c r="D234" s="176" t="s">
        <v>431</v>
      </c>
      <c r="E234" s="177" t="s">
        <v>3411</v>
      </c>
      <c r="F234" s="178" t="s">
        <v>3412</v>
      </c>
      <c r="G234" s="179" t="s">
        <v>2656</v>
      </c>
      <c r="H234" s="180">
        <v>2</v>
      </c>
      <c r="I234" s="46"/>
      <c r="J234" s="181">
        <f t="shared" si="40"/>
        <v>0</v>
      </c>
      <c r="K234" s="178" t="s">
        <v>1</v>
      </c>
      <c r="L234" s="182"/>
      <c r="M234" s="183" t="s">
        <v>1</v>
      </c>
      <c r="N234" s="184" t="s">
        <v>42</v>
      </c>
      <c r="P234" s="158">
        <f t="shared" si="41"/>
        <v>0</v>
      </c>
      <c r="Q234" s="158">
        <v>0</v>
      </c>
      <c r="R234" s="158">
        <f t="shared" si="42"/>
        <v>0</v>
      </c>
      <c r="S234" s="158">
        <v>0</v>
      </c>
      <c r="T234" s="159">
        <f t="shared" si="43"/>
        <v>0</v>
      </c>
      <c r="AR234" s="41" t="s">
        <v>339</v>
      </c>
      <c r="AT234" s="41" t="s">
        <v>431</v>
      </c>
      <c r="AU234" s="41" t="s">
        <v>315</v>
      </c>
      <c r="AY234" s="17" t="s">
        <v>304</v>
      </c>
      <c r="BE234" s="42">
        <f t="shared" si="44"/>
        <v>0</v>
      </c>
      <c r="BF234" s="42">
        <f t="shared" si="45"/>
        <v>0</v>
      </c>
      <c r="BG234" s="42">
        <f t="shared" si="46"/>
        <v>0</v>
      </c>
      <c r="BH234" s="42">
        <f t="shared" si="47"/>
        <v>0</v>
      </c>
      <c r="BI234" s="42">
        <f t="shared" si="48"/>
        <v>0</v>
      </c>
      <c r="BJ234" s="17" t="s">
        <v>8</v>
      </c>
      <c r="BK234" s="42">
        <f t="shared" si="49"/>
        <v>0</v>
      </c>
      <c r="BL234" s="17" t="s">
        <v>108</v>
      </c>
      <c r="BM234" s="41" t="s">
        <v>1249</v>
      </c>
    </row>
    <row r="235" spans="2:65" s="1" customFormat="1" ht="16.5" customHeight="1" x14ac:dyDescent="0.2">
      <c r="B235" s="24"/>
      <c r="C235" s="176" t="s">
        <v>775</v>
      </c>
      <c r="D235" s="176" t="s">
        <v>431</v>
      </c>
      <c r="E235" s="177" t="s">
        <v>3413</v>
      </c>
      <c r="F235" s="178" t="s">
        <v>3414</v>
      </c>
      <c r="G235" s="179" t="s">
        <v>2656</v>
      </c>
      <c r="H235" s="180">
        <v>3</v>
      </c>
      <c r="I235" s="46"/>
      <c r="J235" s="181">
        <f t="shared" si="40"/>
        <v>0</v>
      </c>
      <c r="K235" s="178" t="s">
        <v>1</v>
      </c>
      <c r="L235" s="182"/>
      <c r="M235" s="183" t="s">
        <v>1</v>
      </c>
      <c r="N235" s="184" t="s">
        <v>42</v>
      </c>
      <c r="P235" s="158">
        <f t="shared" si="41"/>
        <v>0</v>
      </c>
      <c r="Q235" s="158">
        <v>0</v>
      </c>
      <c r="R235" s="158">
        <f t="shared" si="42"/>
        <v>0</v>
      </c>
      <c r="S235" s="158">
        <v>0</v>
      </c>
      <c r="T235" s="159">
        <f t="shared" si="43"/>
        <v>0</v>
      </c>
      <c r="AR235" s="41" t="s">
        <v>339</v>
      </c>
      <c r="AT235" s="41" t="s">
        <v>431</v>
      </c>
      <c r="AU235" s="41" t="s">
        <v>315</v>
      </c>
      <c r="AY235" s="17" t="s">
        <v>304</v>
      </c>
      <c r="BE235" s="42">
        <f t="shared" si="44"/>
        <v>0</v>
      </c>
      <c r="BF235" s="42">
        <f t="shared" si="45"/>
        <v>0</v>
      </c>
      <c r="BG235" s="42">
        <f t="shared" si="46"/>
        <v>0</v>
      </c>
      <c r="BH235" s="42">
        <f t="shared" si="47"/>
        <v>0</v>
      </c>
      <c r="BI235" s="42">
        <f t="shared" si="48"/>
        <v>0</v>
      </c>
      <c r="BJ235" s="17" t="s">
        <v>8</v>
      </c>
      <c r="BK235" s="42">
        <f t="shared" si="49"/>
        <v>0</v>
      </c>
      <c r="BL235" s="17" t="s">
        <v>108</v>
      </c>
      <c r="BM235" s="41" t="s">
        <v>218</v>
      </c>
    </row>
    <row r="236" spans="2:65" s="1" customFormat="1" ht="16.5" customHeight="1" x14ac:dyDescent="0.2">
      <c r="B236" s="24"/>
      <c r="C236" s="176" t="s">
        <v>779</v>
      </c>
      <c r="D236" s="176" t="s">
        <v>431</v>
      </c>
      <c r="E236" s="177" t="s">
        <v>3415</v>
      </c>
      <c r="F236" s="178" t="s">
        <v>3416</v>
      </c>
      <c r="G236" s="179" t="s">
        <v>2656</v>
      </c>
      <c r="H236" s="180">
        <v>13</v>
      </c>
      <c r="I236" s="46"/>
      <c r="J236" s="181">
        <f t="shared" si="40"/>
        <v>0</v>
      </c>
      <c r="K236" s="178" t="s">
        <v>1</v>
      </c>
      <c r="L236" s="182"/>
      <c r="M236" s="183" t="s">
        <v>1</v>
      </c>
      <c r="N236" s="184" t="s">
        <v>42</v>
      </c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AR236" s="41" t="s">
        <v>339</v>
      </c>
      <c r="AT236" s="41" t="s">
        <v>431</v>
      </c>
      <c r="AU236" s="41" t="s">
        <v>315</v>
      </c>
      <c r="AY236" s="17" t="s">
        <v>304</v>
      </c>
      <c r="BE236" s="42">
        <f t="shared" si="44"/>
        <v>0</v>
      </c>
      <c r="BF236" s="42">
        <f t="shared" si="45"/>
        <v>0</v>
      </c>
      <c r="BG236" s="42">
        <f t="shared" si="46"/>
        <v>0</v>
      </c>
      <c r="BH236" s="42">
        <f t="shared" si="47"/>
        <v>0</v>
      </c>
      <c r="BI236" s="42">
        <f t="shared" si="48"/>
        <v>0</v>
      </c>
      <c r="BJ236" s="17" t="s">
        <v>8</v>
      </c>
      <c r="BK236" s="42">
        <f t="shared" si="49"/>
        <v>0</v>
      </c>
      <c r="BL236" s="17" t="s">
        <v>108</v>
      </c>
      <c r="BM236" s="41" t="s">
        <v>1269</v>
      </c>
    </row>
    <row r="237" spans="2:65" s="1" customFormat="1" ht="16.5" customHeight="1" x14ac:dyDescent="0.2">
      <c r="B237" s="24"/>
      <c r="C237" s="176" t="s">
        <v>783</v>
      </c>
      <c r="D237" s="176" t="s">
        <v>431</v>
      </c>
      <c r="E237" s="177" t="s">
        <v>3417</v>
      </c>
      <c r="F237" s="178" t="s">
        <v>3418</v>
      </c>
      <c r="G237" s="179" t="s">
        <v>2656</v>
      </c>
      <c r="H237" s="180">
        <v>13</v>
      </c>
      <c r="I237" s="46"/>
      <c r="J237" s="181">
        <f t="shared" si="40"/>
        <v>0</v>
      </c>
      <c r="K237" s="178" t="s">
        <v>1</v>
      </c>
      <c r="L237" s="182"/>
      <c r="M237" s="183" t="s">
        <v>1</v>
      </c>
      <c r="N237" s="184" t="s">
        <v>42</v>
      </c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AR237" s="41" t="s">
        <v>339</v>
      </c>
      <c r="AT237" s="41" t="s">
        <v>431</v>
      </c>
      <c r="AU237" s="41" t="s">
        <v>315</v>
      </c>
      <c r="AY237" s="17" t="s">
        <v>304</v>
      </c>
      <c r="BE237" s="42">
        <f t="shared" si="44"/>
        <v>0</v>
      </c>
      <c r="BF237" s="42">
        <f t="shared" si="45"/>
        <v>0</v>
      </c>
      <c r="BG237" s="42">
        <f t="shared" si="46"/>
        <v>0</v>
      </c>
      <c r="BH237" s="42">
        <f t="shared" si="47"/>
        <v>0</v>
      </c>
      <c r="BI237" s="42">
        <f t="shared" si="48"/>
        <v>0</v>
      </c>
      <c r="BJ237" s="17" t="s">
        <v>8</v>
      </c>
      <c r="BK237" s="42">
        <f t="shared" si="49"/>
        <v>0</v>
      </c>
      <c r="BL237" s="17" t="s">
        <v>108</v>
      </c>
      <c r="BM237" s="41" t="s">
        <v>1278</v>
      </c>
    </row>
    <row r="238" spans="2:65" s="1" customFormat="1" ht="16.5" customHeight="1" x14ac:dyDescent="0.2">
      <c r="B238" s="24"/>
      <c r="C238" s="176" t="s">
        <v>788</v>
      </c>
      <c r="D238" s="176" t="s">
        <v>431</v>
      </c>
      <c r="E238" s="177" t="s">
        <v>3263</v>
      </c>
      <c r="F238" s="178" t="s">
        <v>3264</v>
      </c>
      <c r="G238" s="179" t="s">
        <v>346</v>
      </c>
      <c r="H238" s="180">
        <v>86</v>
      </c>
      <c r="I238" s="46"/>
      <c r="J238" s="181">
        <f t="shared" si="40"/>
        <v>0</v>
      </c>
      <c r="K238" s="178" t="s">
        <v>1</v>
      </c>
      <c r="L238" s="182"/>
      <c r="M238" s="183" t="s">
        <v>1</v>
      </c>
      <c r="N238" s="184" t="s">
        <v>42</v>
      </c>
      <c r="P238" s="158">
        <f t="shared" si="41"/>
        <v>0</v>
      </c>
      <c r="Q238" s="158">
        <v>0</v>
      </c>
      <c r="R238" s="158">
        <f t="shared" si="42"/>
        <v>0</v>
      </c>
      <c r="S238" s="158">
        <v>0</v>
      </c>
      <c r="T238" s="159">
        <f t="shared" si="43"/>
        <v>0</v>
      </c>
      <c r="AR238" s="41" t="s">
        <v>339</v>
      </c>
      <c r="AT238" s="41" t="s">
        <v>431</v>
      </c>
      <c r="AU238" s="41" t="s">
        <v>315</v>
      </c>
      <c r="AY238" s="17" t="s">
        <v>304</v>
      </c>
      <c r="BE238" s="42">
        <f t="shared" si="44"/>
        <v>0</v>
      </c>
      <c r="BF238" s="42">
        <f t="shared" si="45"/>
        <v>0</v>
      </c>
      <c r="BG238" s="42">
        <f t="shared" si="46"/>
        <v>0</v>
      </c>
      <c r="BH238" s="42">
        <f t="shared" si="47"/>
        <v>0</v>
      </c>
      <c r="BI238" s="42">
        <f t="shared" si="48"/>
        <v>0</v>
      </c>
      <c r="BJ238" s="17" t="s">
        <v>8</v>
      </c>
      <c r="BK238" s="42">
        <f t="shared" si="49"/>
        <v>0</v>
      </c>
      <c r="BL238" s="17" t="s">
        <v>108</v>
      </c>
      <c r="BM238" s="41" t="s">
        <v>1286</v>
      </c>
    </row>
    <row r="239" spans="2:65" s="1" customFormat="1" ht="16.5" customHeight="1" x14ac:dyDescent="0.2">
      <c r="B239" s="24"/>
      <c r="C239" s="176" t="s">
        <v>793</v>
      </c>
      <c r="D239" s="176" t="s">
        <v>431</v>
      </c>
      <c r="E239" s="177" t="s">
        <v>3267</v>
      </c>
      <c r="F239" s="178" t="s">
        <v>3268</v>
      </c>
      <c r="G239" s="179" t="s">
        <v>346</v>
      </c>
      <c r="H239" s="180">
        <v>45</v>
      </c>
      <c r="I239" s="46"/>
      <c r="J239" s="181">
        <f t="shared" si="40"/>
        <v>0</v>
      </c>
      <c r="K239" s="178" t="s">
        <v>1</v>
      </c>
      <c r="L239" s="182"/>
      <c r="M239" s="183" t="s">
        <v>1</v>
      </c>
      <c r="N239" s="184" t="s">
        <v>42</v>
      </c>
      <c r="P239" s="158">
        <f t="shared" si="41"/>
        <v>0</v>
      </c>
      <c r="Q239" s="158">
        <v>0</v>
      </c>
      <c r="R239" s="158">
        <f t="shared" si="42"/>
        <v>0</v>
      </c>
      <c r="S239" s="158">
        <v>0</v>
      </c>
      <c r="T239" s="159">
        <f t="shared" si="43"/>
        <v>0</v>
      </c>
      <c r="AR239" s="41" t="s">
        <v>339</v>
      </c>
      <c r="AT239" s="41" t="s">
        <v>431</v>
      </c>
      <c r="AU239" s="41" t="s">
        <v>315</v>
      </c>
      <c r="AY239" s="17" t="s">
        <v>304</v>
      </c>
      <c r="BE239" s="42">
        <f t="shared" si="44"/>
        <v>0</v>
      </c>
      <c r="BF239" s="42">
        <f t="shared" si="45"/>
        <v>0</v>
      </c>
      <c r="BG239" s="42">
        <f t="shared" si="46"/>
        <v>0</v>
      </c>
      <c r="BH239" s="42">
        <f t="shared" si="47"/>
        <v>0</v>
      </c>
      <c r="BI239" s="42">
        <f t="shared" si="48"/>
        <v>0</v>
      </c>
      <c r="BJ239" s="17" t="s">
        <v>8</v>
      </c>
      <c r="BK239" s="42">
        <f t="shared" si="49"/>
        <v>0</v>
      </c>
      <c r="BL239" s="17" t="s">
        <v>108</v>
      </c>
      <c r="BM239" s="41" t="s">
        <v>1297</v>
      </c>
    </row>
    <row r="240" spans="2:65" s="1" customFormat="1" ht="16.5" customHeight="1" x14ac:dyDescent="0.2">
      <c r="B240" s="24"/>
      <c r="C240" s="176" t="s">
        <v>800</v>
      </c>
      <c r="D240" s="176" t="s">
        <v>431</v>
      </c>
      <c r="E240" s="177" t="s">
        <v>3277</v>
      </c>
      <c r="F240" s="178" t="s">
        <v>3278</v>
      </c>
      <c r="G240" s="179" t="s">
        <v>2656</v>
      </c>
      <c r="H240" s="180">
        <v>1</v>
      </c>
      <c r="I240" s="46"/>
      <c r="J240" s="181">
        <f t="shared" si="40"/>
        <v>0</v>
      </c>
      <c r="K240" s="178" t="s">
        <v>1</v>
      </c>
      <c r="L240" s="182"/>
      <c r="M240" s="183" t="s">
        <v>1</v>
      </c>
      <c r="N240" s="184" t="s">
        <v>42</v>
      </c>
      <c r="P240" s="158">
        <f t="shared" si="41"/>
        <v>0</v>
      </c>
      <c r="Q240" s="158">
        <v>0</v>
      </c>
      <c r="R240" s="158">
        <f t="shared" si="42"/>
        <v>0</v>
      </c>
      <c r="S240" s="158">
        <v>0</v>
      </c>
      <c r="T240" s="159">
        <f t="shared" si="43"/>
        <v>0</v>
      </c>
      <c r="AR240" s="41" t="s">
        <v>339</v>
      </c>
      <c r="AT240" s="41" t="s">
        <v>431</v>
      </c>
      <c r="AU240" s="41" t="s">
        <v>315</v>
      </c>
      <c r="AY240" s="17" t="s">
        <v>304</v>
      </c>
      <c r="BE240" s="42">
        <f t="shared" si="44"/>
        <v>0</v>
      </c>
      <c r="BF240" s="42">
        <f t="shared" si="45"/>
        <v>0</v>
      </c>
      <c r="BG240" s="42">
        <f t="shared" si="46"/>
        <v>0</v>
      </c>
      <c r="BH240" s="42">
        <f t="shared" si="47"/>
        <v>0</v>
      </c>
      <c r="BI240" s="42">
        <f t="shared" si="48"/>
        <v>0</v>
      </c>
      <c r="BJ240" s="17" t="s">
        <v>8</v>
      </c>
      <c r="BK240" s="42">
        <f t="shared" si="49"/>
        <v>0</v>
      </c>
      <c r="BL240" s="17" t="s">
        <v>108</v>
      </c>
      <c r="BM240" s="41" t="s">
        <v>1307</v>
      </c>
    </row>
    <row r="241" spans="2:65" s="1" customFormat="1" ht="16.5" customHeight="1" x14ac:dyDescent="0.2">
      <c r="B241" s="24"/>
      <c r="C241" s="176" t="s">
        <v>808</v>
      </c>
      <c r="D241" s="176" t="s">
        <v>431</v>
      </c>
      <c r="E241" s="177" t="s">
        <v>3419</v>
      </c>
      <c r="F241" s="178" t="s">
        <v>3420</v>
      </c>
      <c r="G241" s="179" t="s">
        <v>346</v>
      </c>
      <c r="H241" s="180">
        <v>770</v>
      </c>
      <c r="I241" s="46"/>
      <c r="J241" s="181">
        <f t="shared" si="40"/>
        <v>0</v>
      </c>
      <c r="K241" s="178" t="s">
        <v>1</v>
      </c>
      <c r="L241" s="182"/>
      <c r="M241" s="183" t="s">
        <v>1</v>
      </c>
      <c r="N241" s="184" t="s">
        <v>42</v>
      </c>
      <c r="P241" s="158">
        <f t="shared" si="41"/>
        <v>0</v>
      </c>
      <c r="Q241" s="158">
        <v>0</v>
      </c>
      <c r="R241" s="158">
        <f t="shared" si="42"/>
        <v>0</v>
      </c>
      <c r="S241" s="158">
        <v>0</v>
      </c>
      <c r="T241" s="159">
        <f t="shared" si="43"/>
        <v>0</v>
      </c>
      <c r="AR241" s="41" t="s">
        <v>339</v>
      </c>
      <c r="AT241" s="41" t="s">
        <v>431</v>
      </c>
      <c r="AU241" s="41" t="s">
        <v>315</v>
      </c>
      <c r="AY241" s="17" t="s">
        <v>304</v>
      </c>
      <c r="BE241" s="42">
        <f t="shared" si="44"/>
        <v>0</v>
      </c>
      <c r="BF241" s="42">
        <f t="shared" si="45"/>
        <v>0</v>
      </c>
      <c r="BG241" s="42">
        <f t="shared" si="46"/>
        <v>0</v>
      </c>
      <c r="BH241" s="42">
        <f t="shared" si="47"/>
        <v>0</v>
      </c>
      <c r="BI241" s="42">
        <f t="shared" si="48"/>
        <v>0</v>
      </c>
      <c r="BJ241" s="17" t="s">
        <v>8</v>
      </c>
      <c r="BK241" s="42">
        <f t="shared" si="49"/>
        <v>0</v>
      </c>
      <c r="BL241" s="17" t="s">
        <v>108</v>
      </c>
      <c r="BM241" s="41" t="s">
        <v>1317</v>
      </c>
    </row>
    <row r="242" spans="2:65" s="1" customFormat="1" ht="16.5" customHeight="1" x14ac:dyDescent="0.2">
      <c r="B242" s="24"/>
      <c r="C242" s="176" t="s">
        <v>812</v>
      </c>
      <c r="D242" s="176" t="s">
        <v>431</v>
      </c>
      <c r="E242" s="177" t="s">
        <v>3421</v>
      </c>
      <c r="F242" s="178" t="s">
        <v>3422</v>
      </c>
      <c r="G242" s="179" t="s">
        <v>2656</v>
      </c>
      <c r="H242" s="180">
        <v>1</v>
      </c>
      <c r="I242" s="46"/>
      <c r="J242" s="181">
        <f t="shared" si="40"/>
        <v>0</v>
      </c>
      <c r="K242" s="178" t="s">
        <v>1</v>
      </c>
      <c r="L242" s="182"/>
      <c r="M242" s="183" t="s">
        <v>1</v>
      </c>
      <c r="N242" s="184" t="s">
        <v>42</v>
      </c>
      <c r="P242" s="158">
        <f t="shared" si="41"/>
        <v>0</v>
      </c>
      <c r="Q242" s="158">
        <v>0</v>
      </c>
      <c r="R242" s="158">
        <f t="shared" si="42"/>
        <v>0</v>
      </c>
      <c r="S242" s="158">
        <v>0</v>
      </c>
      <c r="T242" s="159">
        <f t="shared" si="43"/>
        <v>0</v>
      </c>
      <c r="AR242" s="41" t="s">
        <v>339</v>
      </c>
      <c r="AT242" s="41" t="s">
        <v>431</v>
      </c>
      <c r="AU242" s="41" t="s">
        <v>315</v>
      </c>
      <c r="AY242" s="17" t="s">
        <v>304</v>
      </c>
      <c r="BE242" s="42">
        <f t="shared" si="44"/>
        <v>0</v>
      </c>
      <c r="BF242" s="42">
        <f t="shared" si="45"/>
        <v>0</v>
      </c>
      <c r="BG242" s="42">
        <f t="shared" si="46"/>
        <v>0</v>
      </c>
      <c r="BH242" s="42">
        <f t="shared" si="47"/>
        <v>0</v>
      </c>
      <c r="BI242" s="42">
        <f t="shared" si="48"/>
        <v>0</v>
      </c>
      <c r="BJ242" s="17" t="s">
        <v>8</v>
      </c>
      <c r="BK242" s="42">
        <f t="shared" si="49"/>
        <v>0</v>
      </c>
      <c r="BL242" s="17" t="s">
        <v>108</v>
      </c>
      <c r="BM242" s="41" t="s">
        <v>1327</v>
      </c>
    </row>
    <row r="243" spans="2:65" s="11" customFormat="1" ht="20.85" customHeight="1" x14ac:dyDescent="0.2">
      <c r="B243" s="142"/>
      <c r="D243" s="37" t="s">
        <v>76</v>
      </c>
      <c r="E243" s="148" t="s">
        <v>3423</v>
      </c>
      <c r="F243" s="148" t="s">
        <v>3424</v>
      </c>
      <c r="J243" s="149">
        <f>BK243</f>
        <v>0</v>
      </c>
      <c r="L243" s="142"/>
      <c r="M243" s="145"/>
      <c r="P243" s="146">
        <f>SUM(P244:P261)</f>
        <v>0</v>
      </c>
      <c r="R243" s="146">
        <f>SUM(R244:R261)</f>
        <v>0</v>
      </c>
      <c r="T243" s="147">
        <f>SUM(T244:T261)</f>
        <v>0</v>
      </c>
      <c r="AR243" s="37" t="s">
        <v>8</v>
      </c>
      <c r="AT243" s="38" t="s">
        <v>76</v>
      </c>
      <c r="AU243" s="38" t="s">
        <v>86</v>
      </c>
      <c r="AY243" s="37" t="s">
        <v>304</v>
      </c>
      <c r="BK243" s="39">
        <f>SUM(BK244:BK261)</f>
        <v>0</v>
      </c>
    </row>
    <row r="244" spans="2:65" s="1" customFormat="1" ht="16.5" customHeight="1" x14ac:dyDescent="0.2">
      <c r="B244" s="24"/>
      <c r="C244" s="176" t="s">
        <v>817</v>
      </c>
      <c r="D244" s="176" t="s">
        <v>431</v>
      </c>
      <c r="E244" s="177" t="s">
        <v>3425</v>
      </c>
      <c r="F244" s="178" t="s">
        <v>3426</v>
      </c>
      <c r="G244" s="179" t="s">
        <v>2656</v>
      </c>
      <c r="H244" s="180">
        <v>1</v>
      </c>
      <c r="I244" s="46"/>
      <c r="J244" s="181">
        <f t="shared" ref="J244:J261" si="50">ROUND(I244*H244,0)</f>
        <v>0</v>
      </c>
      <c r="K244" s="178" t="s">
        <v>1</v>
      </c>
      <c r="L244" s="182"/>
      <c r="M244" s="183" t="s">
        <v>1</v>
      </c>
      <c r="N244" s="184" t="s">
        <v>42</v>
      </c>
      <c r="P244" s="158">
        <f t="shared" ref="P244:P261" si="51">O244*H244</f>
        <v>0</v>
      </c>
      <c r="Q244" s="158">
        <v>0</v>
      </c>
      <c r="R244" s="158">
        <f t="shared" ref="R244:R261" si="52">Q244*H244</f>
        <v>0</v>
      </c>
      <c r="S244" s="158">
        <v>0</v>
      </c>
      <c r="T244" s="159">
        <f t="shared" ref="T244:T261" si="53">S244*H244</f>
        <v>0</v>
      </c>
      <c r="AR244" s="41" t="s">
        <v>339</v>
      </c>
      <c r="AT244" s="41" t="s">
        <v>431</v>
      </c>
      <c r="AU244" s="41" t="s">
        <v>315</v>
      </c>
      <c r="AY244" s="17" t="s">
        <v>304</v>
      </c>
      <c r="BE244" s="42">
        <f t="shared" ref="BE244:BE261" si="54">IF(N244="základní",J244,0)</f>
        <v>0</v>
      </c>
      <c r="BF244" s="42">
        <f t="shared" ref="BF244:BF261" si="55">IF(N244="snížená",J244,0)</f>
        <v>0</v>
      </c>
      <c r="BG244" s="42">
        <f t="shared" ref="BG244:BG261" si="56">IF(N244="zákl. přenesená",J244,0)</f>
        <v>0</v>
      </c>
      <c r="BH244" s="42">
        <f t="shared" ref="BH244:BH261" si="57">IF(N244="sníž. přenesená",J244,0)</f>
        <v>0</v>
      </c>
      <c r="BI244" s="42">
        <f t="shared" ref="BI244:BI261" si="58">IF(N244="nulová",J244,0)</f>
        <v>0</v>
      </c>
      <c r="BJ244" s="17" t="s">
        <v>8</v>
      </c>
      <c r="BK244" s="42">
        <f t="shared" ref="BK244:BK261" si="59">ROUND(I244*H244,0)</f>
        <v>0</v>
      </c>
      <c r="BL244" s="17" t="s">
        <v>108</v>
      </c>
      <c r="BM244" s="41" t="s">
        <v>1337</v>
      </c>
    </row>
    <row r="245" spans="2:65" s="1" customFormat="1" ht="16.5" customHeight="1" x14ac:dyDescent="0.2">
      <c r="B245" s="24"/>
      <c r="C245" s="176" t="s">
        <v>821</v>
      </c>
      <c r="D245" s="176" t="s">
        <v>431</v>
      </c>
      <c r="E245" s="177" t="s">
        <v>3427</v>
      </c>
      <c r="F245" s="178" t="s">
        <v>3428</v>
      </c>
      <c r="G245" s="179" t="s">
        <v>2656</v>
      </c>
      <c r="H245" s="180">
        <v>1</v>
      </c>
      <c r="I245" s="46"/>
      <c r="J245" s="181">
        <f t="shared" si="50"/>
        <v>0</v>
      </c>
      <c r="K245" s="178" t="s">
        <v>1</v>
      </c>
      <c r="L245" s="182"/>
      <c r="M245" s="183" t="s">
        <v>1</v>
      </c>
      <c r="N245" s="184" t="s">
        <v>42</v>
      </c>
      <c r="P245" s="158">
        <f t="shared" si="51"/>
        <v>0</v>
      </c>
      <c r="Q245" s="158">
        <v>0</v>
      </c>
      <c r="R245" s="158">
        <f t="shared" si="52"/>
        <v>0</v>
      </c>
      <c r="S245" s="158">
        <v>0</v>
      </c>
      <c r="T245" s="159">
        <f t="shared" si="53"/>
        <v>0</v>
      </c>
      <c r="AR245" s="41" t="s">
        <v>339</v>
      </c>
      <c r="AT245" s="41" t="s">
        <v>431</v>
      </c>
      <c r="AU245" s="41" t="s">
        <v>315</v>
      </c>
      <c r="AY245" s="17" t="s">
        <v>304</v>
      </c>
      <c r="BE245" s="42">
        <f t="shared" si="54"/>
        <v>0</v>
      </c>
      <c r="BF245" s="42">
        <f t="shared" si="55"/>
        <v>0</v>
      </c>
      <c r="BG245" s="42">
        <f t="shared" si="56"/>
        <v>0</v>
      </c>
      <c r="BH245" s="42">
        <f t="shared" si="57"/>
        <v>0</v>
      </c>
      <c r="BI245" s="42">
        <f t="shared" si="58"/>
        <v>0</v>
      </c>
      <c r="BJ245" s="17" t="s">
        <v>8</v>
      </c>
      <c r="BK245" s="42">
        <f t="shared" si="59"/>
        <v>0</v>
      </c>
      <c r="BL245" s="17" t="s">
        <v>108</v>
      </c>
      <c r="BM245" s="41" t="s">
        <v>1350</v>
      </c>
    </row>
    <row r="246" spans="2:65" s="1" customFormat="1" ht="16.5" customHeight="1" x14ac:dyDescent="0.2">
      <c r="B246" s="24"/>
      <c r="C246" s="176" t="s">
        <v>825</v>
      </c>
      <c r="D246" s="176" t="s">
        <v>431</v>
      </c>
      <c r="E246" s="177" t="s">
        <v>3429</v>
      </c>
      <c r="F246" s="178" t="s">
        <v>3430</v>
      </c>
      <c r="G246" s="179" t="s">
        <v>2656</v>
      </c>
      <c r="H246" s="180">
        <v>1</v>
      </c>
      <c r="I246" s="46"/>
      <c r="J246" s="181">
        <f t="shared" si="50"/>
        <v>0</v>
      </c>
      <c r="K246" s="178" t="s">
        <v>1</v>
      </c>
      <c r="L246" s="182"/>
      <c r="M246" s="183" t="s">
        <v>1</v>
      </c>
      <c r="N246" s="184" t="s">
        <v>42</v>
      </c>
      <c r="P246" s="158">
        <f t="shared" si="51"/>
        <v>0</v>
      </c>
      <c r="Q246" s="158">
        <v>0</v>
      </c>
      <c r="R246" s="158">
        <f t="shared" si="52"/>
        <v>0</v>
      </c>
      <c r="S246" s="158">
        <v>0</v>
      </c>
      <c r="T246" s="159">
        <f t="shared" si="53"/>
        <v>0</v>
      </c>
      <c r="AR246" s="41" t="s">
        <v>339</v>
      </c>
      <c r="AT246" s="41" t="s">
        <v>431</v>
      </c>
      <c r="AU246" s="41" t="s">
        <v>315</v>
      </c>
      <c r="AY246" s="17" t="s">
        <v>304</v>
      </c>
      <c r="BE246" s="42">
        <f t="shared" si="54"/>
        <v>0</v>
      </c>
      <c r="BF246" s="42">
        <f t="shared" si="55"/>
        <v>0</v>
      </c>
      <c r="BG246" s="42">
        <f t="shared" si="56"/>
        <v>0</v>
      </c>
      <c r="BH246" s="42">
        <f t="shared" si="57"/>
        <v>0</v>
      </c>
      <c r="BI246" s="42">
        <f t="shared" si="58"/>
        <v>0</v>
      </c>
      <c r="BJ246" s="17" t="s">
        <v>8</v>
      </c>
      <c r="BK246" s="42">
        <f t="shared" si="59"/>
        <v>0</v>
      </c>
      <c r="BL246" s="17" t="s">
        <v>108</v>
      </c>
      <c r="BM246" s="41" t="s">
        <v>1358</v>
      </c>
    </row>
    <row r="247" spans="2:65" s="1" customFormat="1" ht="16.5" customHeight="1" x14ac:dyDescent="0.2">
      <c r="B247" s="24"/>
      <c r="C247" s="176" t="s">
        <v>831</v>
      </c>
      <c r="D247" s="176" t="s">
        <v>431</v>
      </c>
      <c r="E247" s="177" t="s">
        <v>3431</v>
      </c>
      <c r="F247" s="178" t="s">
        <v>3432</v>
      </c>
      <c r="G247" s="179" t="s">
        <v>2656</v>
      </c>
      <c r="H247" s="180">
        <v>4</v>
      </c>
      <c r="I247" s="46"/>
      <c r="J247" s="181">
        <f t="shared" si="50"/>
        <v>0</v>
      </c>
      <c r="K247" s="178" t="s">
        <v>1</v>
      </c>
      <c r="L247" s="182"/>
      <c r="M247" s="183" t="s">
        <v>1</v>
      </c>
      <c r="N247" s="184" t="s">
        <v>42</v>
      </c>
      <c r="P247" s="158">
        <f t="shared" si="51"/>
        <v>0</v>
      </c>
      <c r="Q247" s="158">
        <v>0</v>
      </c>
      <c r="R247" s="158">
        <f t="shared" si="52"/>
        <v>0</v>
      </c>
      <c r="S247" s="158">
        <v>0</v>
      </c>
      <c r="T247" s="159">
        <f t="shared" si="53"/>
        <v>0</v>
      </c>
      <c r="AR247" s="41" t="s">
        <v>339</v>
      </c>
      <c r="AT247" s="41" t="s">
        <v>431</v>
      </c>
      <c r="AU247" s="41" t="s">
        <v>315</v>
      </c>
      <c r="AY247" s="17" t="s">
        <v>304</v>
      </c>
      <c r="BE247" s="42">
        <f t="shared" si="54"/>
        <v>0</v>
      </c>
      <c r="BF247" s="42">
        <f t="shared" si="55"/>
        <v>0</v>
      </c>
      <c r="BG247" s="42">
        <f t="shared" si="56"/>
        <v>0</v>
      </c>
      <c r="BH247" s="42">
        <f t="shared" si="57"/>
        <v>0</v>
      </c>
      <c r="BI247" s="42">
        <f t="shared" si="58"/>
        <v>0</v>
      </c>
      <c r="BJ247" s="17" t="s">
        <v>8</v>
      </c>
      <c r="BK247" s="42">
        <f t="shared" si="59"/>
        <v>0</v>
      </c>
      <c r="BL247" s="17" t="s">
        <v>108</v>
      </c>
      <c r="BM247" s="41" t="s">
        <v>1366</v>
      </c>
    </row>
    <row r="248" spans="2:65" s="1" customFormat="1" ht="16.5" customHeight="1" x14ac:dyDescent="0.2">
      <c r="B248" s="24"/>
      <c r="C248" s="176" t="s">
        <v>837</v>
      </c>
      <c r="D248" s="176" t="s">
        <v>431</v>
      </c>
      <c r="E248" s="177" t="s">
        <v>3433</v>
      </c>
      <c r="F248" s="178" t="s">
        <v>3434</v>
      </c>
      <c r="G248" s="179" t="s">
        <v>2656</v>
      </c>
      <c r="H248" s="180">
        <v>1</v>
      </c>
      <c r="I248" s="46"/>
      <c r="J248" s="181">
        <f t="shared" si="50"/>
        <v>0</v>
      </c>
      <c r="K248" s="178" t="s">
        <v>1</v>
      </c>
      <c r="L248" s="182"/>
      <c r="M248" s="183" t="s">
        <v>1</v>
      </c>
      <c r="N248" s="184" t="s">
        <v>42</v>
      </c>
      <c r="P248" s="158">
        <f t="shared" si="51"/>
        <v>0</v>
      </c>
      <c r="Q248" s="158">
        <v>0</v>
      </c>
      <c r="R248" s="158">
        <f t="shared" si="52"/>
        <v>0</v>
      </c>
      <c r="S248" s="158">
        <v>0</v>
      </c>
      <c r="T248" s="159">
        <f t="shared" si="53"/>
        <v>0</v>
      </c>
      <c r="AR248" s="41" t="s">
        <v>339</v>
      </c>
      <c r="AT248" s="41" t="s">
        <v>431</v>
      </c>
      <c r="AU248" s="41" t="s">
        <v>315</v>
      </c>
      <c r="AY248" s="17" t="s">
        <v>304</v>
      </c>
      <c r="BE248" s="42">
        <f t="shared" si="54"/>
        <v>0</v>
      </c>
      <c r="BF248" s="42">
        <f t="shared" si="55"/>
        <v>0</v>
      </c>
      <c r="BG248" s="42">
        <f t="shared" si="56"/>
        <v>0</v>
      </c>
      <c r="BH248" s="42">
        <f t="shared" si="57"/>
        <v>0</v>
      </c>
      <c r="BI248" s="42">
        <f t="shared" si="58"/>
        <v>0</v>
      </c>
      <c r="BJ248" s="17" t="s">
        <v>8</v>
      </c>
      <c r="BK248" s="42">
        <f t="shared" si="59"/>
        <v>0</v>
      </c>
      <c r="BL248" s="17" t="s">
        <v>108</v>
      </c>
      <c r="BM248" s="41" t="s">
        <v>1376</v>
      </c>
    </row>
    <row r="249" spans="2:65" s="1" customFormat="1" ht="16.5" customHeight="1" x14ac:dyDescent="0.2">
      <c r="B249" s="24"/>
      <c r="C249" s="176" t="s">
        <v>841</v>
      </c>
      <c r="D249" s="176" t="s">
        <v>431</v>
      </c>
      <c r="E249" s="177" t="s">
        <v>3435</v>
      </c>
      <c r="F249" s="178" t="s">
        <v>3436</v>
      </c>
      <c r="G249" s="179" t="s">
        <v>2656</v>
      </c>
      <c r="H249" s="180">
        <v>7</v>
      </c>
      <c r="I249" s="46"/>
      <c r="J249" s="181">
        <f t="shared" si="50"/>
        <v>0</v>
      </c>
      <c r="K249" s="178" t="s">
        <v>1</v>
      </c>
      <c r="L249" s="182"/>
      <c r="M249" s="183" t="s">
        <v>1</v>
      </c>
      <c r="N249" s="184" t="s">
        <v>42</v>
      </c>
      <c r="P249" s="158">
        <f t="shared" si="51"/>
        <v>0</v>
      </c>
      <c r="Q249" s="158">
        <v>0</v>
      </c>
      <c r="R249" s="158">
        <f t="shared" si="52"/>
        <v>0</v>
      </c>
      <c r="S249" s="158">
        <v>0</v>
      </c>
      <c r="T249" s="159">
        <f t="shared" si="53"/>
        <v>0</v>
      </c>
      <c r="AR249" s="41" t="s">
        <v>339</v>
      </c>
      <c r="AT249" s="41" t="s">
        <v>431</v>
      </c>
      <c r="AU249" s="41" t="s">
        <v>315</v>
      </c>
      <c r="AY249" s="17" t="s">
        <v>304</v>
      </c>
      <c r="BE249" s="42">
        <f t="shared" si="54"/>
        <v>0</v>
      </c>
      <c r="BF249" s="42">
        <f t="shared" si="55"/>
        <v>0</v>
      </c>
      <c r="BG249" s="42">
        <f t="shared" si="56"/>
        <v>0</v>
      </c>
      <c r="BH249" s="42">
        <f t="shared" si="57"/>
        <v>0</v>
      </c>
      <c r="BI249" s="42">
        <f t="shared" si="58"/>
        <v>0</v>
      </c>
      <c r="BJ249" s="17" t="s">
        <v>8</v>
      </c>
      <c r="BK249" s="42">
        <f t="shared" si="59"/>
        <v>0</v>
      </c>
      <c r="BL249" s="17" t="s">
        <v>108</v>
      </c>
      <c r="BM249" s="41" t="s">
        <v>1388</v>
      </c>
    </row>
    <row r="250" spans="2:65" s="1" customFormat="1" ht="16.5" customHeight="1" x14ac:dyDescent="0.2">
      <c r="B250" s="24"/>
      <c r="C250" s="176" t="s">
        <v>845</v>
      </c>
      <c r="D250" s="176" t="s">
        <v>431</v>
      </c>
      <c r="E250" s="177" t="s">
        <v>3437</v>
      </c>
      <c r="F250" s="178" t="s">
        <v>3438</v>
      </c>
      <c r="G250" s="179" t="s">
        <v>2656</v>
      </c>
      <c r="H250" s="180">
        <v>8</v>
      </c>
      <c r="I250" s="46"/>
      <c r="J250" s="181">
        <f t="shared" si="50"/>
        <v>0</v>
      </c>
      <c r="K250" s="178" t="s">
        <v>1</v>
      </c>
      <c r="L250" s="182"/>
      <c r="M250" s="183" t="s">
        <v>1</v>
      </c>
      <c r="N250" s="184" t="s">
        <v>42</v>
      </c>
      <c r="P250" s="158">
        <f t="shared" si="51"/>
        <v>0</v>
      </c>
      <c r="Q250" s="158">
        <v>0</v>
      </c>
      <c r="R250" s="158">
        <f t="shared" si="52"/>
        <v>0</v>
      </c>
      <c r="S250" s="158">
        <v>0</v>
      </c>
      <c r="T250" s="159">
        <f t="shared" si="53"/>
        <v>0</v>
      </c>
      <c r="AR250" s="41" t="s">
        <v>339</v>
      </c>
      <c r="AT250" s="41" t="s">
        <v>431</v>
      </c>
      <c r="AU250" s="41" t="s">
        <v>315</v>
      </c>
      <c r="AY250" s="17" t="s">
        <v>304</v>
      </c>
      <c r="BE250" s="42">
        <f t="shared" si="54"/>
        <v>0</v>
      </c>
      <c r="BF250" s="42">
        <f t="shared" si="55"/>
        <v>0</v>
      </c>
      <c r="BG250" s="42">
        <f t="shared" si="56"/>
        <v>0</v>
      </c>
      <c r="BH250" s="42">
        <f t="shared" si="57"/>
        <v>0</v>
      </c>
      <c r="BI250" s="42">
        <f t="shared" si="58"/>
        <v>0</v>
      </c>
      <c r="BJ250" s="17" t="s">
        <v>8</v>
      </c>
      <c r="BK250" s="42">
        <f t="shared" si="59"/>
        <v>0</v>
      </c>
      <c r="BL250" s="17" t="s">
        <v>108</v>
      </c>
      <c r="BM250" s="41" t="s">
        <v>1398</v>
      </c>
    </row>
    <row r="251" spans="2:65" s="1" customFormat="1" ht="21.75" customHeight="1" x14ac:dyDescent="0.2">
      <c r="B251" s="24"/>
      <c r="C251" s="176" t="s">
        <v>849</v>
      </c>
      <c r="D251" s="176" t="s">
        <v>431</v>
      </c>
      <c r="E251" s="177" t="s">
        <v>3439</v>
      </c>
      <c r="F251" s="178" t="s">
        <v>3440</v>
      </c>
      <c r="G251" s="179" t="s">
        <v>2656</v>
      </c>
      <c r="H251" s="180">
        <v>1</v>
      </c>
      <c r="I251" s="46"/>
      <c r="J251" s="181">
        <f t="shared" si="50"/>
        <v>0</v>
      </c>
      <c r="K251" s="178" t="s">
        <v>1</v>
      </c>
      <c r="L251" s="182"/>
      <c r="M251" s="183" t="s">
        <v>1</v>
      </c>
      <c r="N251" s="184" t="s">
        <v>42</v>
      </c>
      <c r="P251" s="158">
        <f t="shared" si="51"/>
        <v>0</v>
      </c>
      <c r="Q251" s="158">
        <v>0</v>
      </c>
      <c r="R251" s="158">
        <f t="shared" si="52"/>
        <v>0</v>
      </c>
      <c r="S251" s="158">
        <v>0</v>
      </c>
      <c r="T251" s="159">
        <f t="shared" si="53"/>
        <v>0</v>
      </c>
      <c r="AR251" s="41" t="s">
        <v>339</v>
      </c>
      <c r="AT251" s="41" t="s">
        <v>431</v>
      </c>
      <c r="AU251" s="41" t="s">
        <v>315</v>
      </c>
      <c r="AY251" s="17" t="s">
        <v>304</v>
      </c>
      <c r="BE251" s="42">
        <f t="shared" si="54"/>
        <v>0</v>
      </c>
      <c r="BF251" s="42">
        <f t="shared" si="55"/>
        <v>0</v>
      </c>
      <c r="BG251" s="42">
        <f t="shared" si="56"/>
        <v>0</v>
      </c>
      <c r="BH251" s="42">
        <f t="shared" si="57"/>
        <v>0</v>
      </c>
      <c r="BI251" s="42">
        <f t="shared" si="58"/>
        <v>0</v>
      </c>
      <c r="BJ251" s="17" t="s">
        <v>8</v>
      </c>
      <c r="BK251" s="42">
        <f t="shared" si="59"/>
        <v>0</v>
      </c>
      <c r="BL251" s="17" t="s">
        <v>108</v>
      </c>
      <c r="BM251" s="41" t="s">
        <v>1412</v>
      </c>
    </row>
    <row r="252" spans="2:65" s="1" customFormat="1" ht="16.5" customHeight="1" x14ac:dyDescent="0.2">
      <c r="B252" s="24"/>
      <c r="C252" s="176" t="s">
        <v>853</v>
      </c>
      <c r="D252" s="176" t="s">
        <v>431</v>
      </c>
      <c r="E252" s="177" t="s">
        <v>3441</v>
      </c>
      <c r="F252" s="178" t="s">
        <v>3442</v>
      </c>
      <c r="G252" s="179" t="s">
        <v>2656</v>
      </c>
      <c r="H252" s="180">
        <v>1</v>
      </c>
      <c r="I252" s="46"/>
      <c r="J252" s="181">
        <f t="shared" si="50"/>
        <v>0</v>
      </c>
      <c r="K252" s="178" t="s">
        <v>1</v>
      </c>
      <c r="L252" s="182"/>
      <c r="M252" s="183" t="s">
        <v>1</v>
      </c>
      <c r="N252" s="184" t="s">
        <v>42</v>
      </c>
      <c r="P252" s="158">
        <f t="shared" si="51"/>
        <v>0</v>
      </c>
      <c r="Q252" s="158">
        <v>0</v>
      </c>
      <c r="R252" s="158">
        <f t="shared" si="52"/>
        <v>0</v>
      </c>
      <c r="S252" s="158">
        <v>0</v>
      </c>
      <c r="T252" s="159">
        <f t="shared" si="53"/>
        <v>0</v>
      </c>
      <c r="AR252" s="41" t="s">
        <v>339</v>
      </c>
      <c r="AT252" s="41" t="s">
        <v>431</v>
      </c>
      <c r="AU252" s="41" t="s">
        <v>315</v>
      </c>
      <c r="AY252" s="17" t="s">
        <v>304</v>
      </c>
      <c r="BE252" s="42">
        <f t="shared" si="54"/>
        <v>0</v>
      </c>
      <c r="BF252" s="42">
        <f t="shared" si="55"/>
        <v>0</v>
      </c>
      <c r="BG252" s="42">
        <f t="shared" si="56"/>
        <v>0</v>
      </c>
      <c r="BH252" s="42">
        <f t="shared" si="57"/>
        <v>0</v>
      </c>
      <c r="BI252" s="42">
        <f t="shared" si="58"/>
        <v>0</v>
      </c>
      <c r="BJ252" s="17" t="s">
        <v>8</v>
      </c>
      <c r="BK252" s="42">
        <f t="shared" si="59"/>
        <v>0</v>
      </c>
      <c r="BL252" s="17" t="s">
        <v>108</v>
      </c>
      <c r="BM252" s="41" t="s">
        <v>1421</v>
      </c>
    </row>
    <row r="253" spans="2:65" s="1" customFormat="1" ht="16.5" customHeight="1" x14ac:dyDescent="0.2">
      <c r="B253" s="24"/>
      <c r="C253" s="176" t="s">
        <v>858</v>
      </c>
      <c r="D253" s="176" t="s">
        <v>431</v>
      </c>
      <c r="E253" s="177" t="s">
        <v>3443</v>
      </c>
      <c r="F253" s="178" t="s">
        <v>3444</v>
      </c>
      <c r="G253" s="179" t="s">
        <v>2656</v>
      </c>
      <c r="H253" s="180">
        <v>4</v>
      </c>
      <c r="I253" s="46"/>
      <c r="J253" s="181">
        <f t="shared" si="50"/>
        <v>0</v>
      </c>
      <c r="K253" s="178" t="s">
        <v>1</v>
      </c>
      <c r="L253" s="182"/>
      <c r="M253" s="183" t="s">
        <v>1</v>
      </c>
      <c r="N253" s="184" t="s">
        <v>42</v>
      </c>
      <c r="P253" s="158">
        <f t="shared" si="51"/>
        <v>0</v>
      </c>
      <c r="Q253" s="158">
        <v>0</v>
      </c>
      <c r="R253" s="158">
        <f t="shared" si="52"/>
        <v>0</v>
      </c>
      <c r="S253" s="158">
        <v>0</v>
      </c>
      <c r="T253" s="159">
        <f t="shared" si="53"/>
        <v>0</v>
      </c>
      <c r="AR253" s="41" t="s">
        <v>339</v>
      </c>
      <c r="AT253" s="41" t="s">
        <v>431</v>
      </c>
      <c r="AU253" s="41" t="s">
        <v>315</v>
      </c>
      <c r="AY253" s="17" t="s">
        <v>304</v>
      </c>
      <c r="BE253" s="42">
        <f t="shared" si="54"/>
        <v>0</v>
      </c>
      <c r="BF253" s="42">
        <f t="shared" si="55"/>
        <v>0</v>
      </c>
      <c r="BG253" s="42">
        <f t="shared" si="56"/>
        <v>0</v>
      </c>
      <c r="BH253" s="42">
        <f t="shared" si="57"/>
        <v>0</v>
      </c>
      <c r="BI253" s="42">
        <f t="shared" si="58"/>
        <v>0</v>
      </c>
      <c r="BJ253" s="17" t="s">
        <v>8</v>
      </c>
      <c r="BK253" s="42">
        <f t="shared" si="59"/>
        <v>0</v>
      </c>
      <c r="BL253" s="17" t="s">
        <v>108</v>
      </c>
      <c r="BM253" s="41" t="s">
        <v>1430</v>
      </c>
    </row>
    <row r="254" spans="2:65" s="1" customFormat="1" ht="16.5" customHeight="1" x14ac:dyDescent="0.2">
      <c r="B254" s="24"/>
      <c r="C254" s="176" t="s">
        <v>862</v>
      </c>
      <c r="D254" s="176" t="s">
        <v>431</v>
      </c>
      <c r="E254" s="177" t="s">
        <v>3445</v>
      </c>
      <c r="F254" s="178" t="s">
        <v>3446</v>
      </c>
      <c r="G254" s="179" t="s">
        <v>2656</v>
      </c>
      <c r="H254" s="180">
        <v>1</v>
      </c>
      <c r="I254" s="46"/>
      <c r="J254" s="181">
        <f t="shared" si="50"/>
        <v>0</v>
      </c>
      <c r="K254" s="178" t="s">
        <v>1</v>
      </c>
      <c r="L254" s="182"/>
      <c r="M254" s="183" t="s">
        <v>1</v>
      </c>
      <c r="N254" s="184" t="s">
        <v>42</v>
      </c>
      <c r="P254" s="158">
        <f t="shared" si="51"/>
        <v>0</v>
      </c>
      <c r="Q254" s="158">
        <v>0</v>
      </c>
      <c r="R254" s="158">
        <f t="shared" si="52"/>
        <v>0</v>
      </c>
      <c r="S254" s="158">
        <v>0</v>
      </c>
      <c r="T254" s="159">
        <f t="shared" si="53"/>
        <v>0</v>
      </c>
      <c r="AR254" s="41" t="s">
        <v>339</v>
      </c>
      <c r="AT254" s="41" t="s">
        <v>431</v>
      </c>
      <c r="AU254" s="41" t="s">
        <v>315</v>
      </c>
      <c r="AY254" s="17" t="s">
        <v>304</v>
      </c>
      <c r="BE254" s="42">
        <f t="shared" si="54"/>
        <v>0</v>
      </c>
      <c r="BF254" s="42">
        <f t="shared" si="55"/>
        <v>0</v>
      </c>
      <c r="BG254" s="42">
        <f t="shared" si="56"/>
        <v>0</v>
      </c>
      <c r="BH254" s="42">
        <f t="shared" si="57"/>
        <v>0</v>
      </c>
      <c r="BI254" s="42">
        <f t="shared" si="58"/>
        <v>0</v>
      </c>
      <c r="BJ254" s="17" t="s">
        <v>8</v>
      </c>
      <c r="BK254" s="42">
        <f t="shared" si="59"/>
        <v>0</v>
      </c>
      <c r="BL254" s="17" t="s">
        <v>108</v>
      </c>
      <c r="BM254" s="41" t="s">
        <v>1441</v>
      </c>
    </row>
    <row r="255" spans="2:65" s="1" customFormat="1" ht="16.5" customHeight="1" x14ac:dyDescent="0.2">
      <c r="B255" s="24"/>
      <c r="C255" s="176" t="s">
        <v>867</v>
      </c>
      <c r="D255" s="176" t="s">
        <v>431</v>
      </c>
      <c r="E255" s="177" t="s">
        <v>3447</v>
      </c>
      <c r="F255" s="178" t="s">
        <v>3448</v>
      </c>
      <c r="G255" s="179" t="s">
        <v>2656</v>
      </c>
      <c r="H255" s="180">
        <v>2</v>
      </c>
      <c r="I255" s="46"/>
      <c r="J255" s="181">
        <f t="shared" si="50"/>
        <v>0</v>
      </c>
      <c r="K255" s="178" t="s">
        <v>1</v>
      </c>
      <c r="L255" s="182"/>
      <c r="M255" s="183" t="s">
        <v>1</v>
      </c>
      <c r="N255" s="184" t="s">
        <v>42</v>
      </c>
      <c r="P255" s="158">
        <f t="shared" si="51"/>
        <v>0</v>
      </c>
      <c r="Q255" s="158">
        <v>0</v>
      </c>
      <c r="R255" s="158">
        <f t="shared" si="52"/>
        <v>0</v>
      </c>
      <c r="S255" s="158">
        <v>0</v>
      </c>
      <c r="T255" s="159">
        <f t="shared" si="53"/>
        <v>0</v>
      </c>
      <c r="AR255" s="41" t="s">
        <v>339</v>
      </c>
      <c r="AT255" s="41" t="s">
        <v>431</v>
      </c>
      <c r="AU255" s="41" t="s">
        <v>315</v>
      </c>
      <c r="AY255" s="17" t="s">
        <v>304</v>
      </c>
      <c r="BE255" s="42">
        <f t="shared" si="54"/>
        <v>0</v>
      </c>
      <c r="BF255" s="42">
        <f t="shared" si="55"/>
        <v>0</v>
      </c>
      <c r="BG255" s="42">
        <f t="shared" si="56"/>
        <v>0</v>
      </c>
      <c r="BH255" s="42">
        <f t="shared" si="57"/>
        <v>0</v>
      </c>
      <c r="BI255" s="42">
        <f t="shared" si="58"/>
        <v>0</v>
      </c>
      <c r="BJ255" s="17" t="s">
        <v>8</v>
      </c>
      <c r="BK255" s="42">
        <f t="shared" si="59"/>
        <v>0</v>
      </c>
      <c r="BL255" s="17" t="s">
        <v>108</v>
      </c>
      <c r="BM255" s="41" t="s">
        <v>1453</v>
      </c>
    </row>
    <row r="256" spans="2:65" s="1" customFormat="1" ht="16.5" customHeight="1" x14ac:dyDescent="0.2">
      <c r="B256" s="24"/>
      <c r="C256" s="176" t="s">
        <v>871</v>
      </c>
      <c r="D256" s="176" t="s">
        <v>431</v>
      </c>
      <c r="E256" s="177" t="s">
        <v>3449</v>
      </c>
      <c r="F256" s="178" t="s">
        <v>3450</v>
      </c>
      <c r="G256" s="179" t="s">
        <v>2656</v>
      </c>
      <c r="H256" s="180">
        <v>1</v>
      </c>
      <c r="I256" s="46"/>
      <c r="J256" s="181">
        <f t="shared" si="50"/>
        <v>0</v>
      </c>
      <c r="K256" s="178" t="s">
        <v>1</v>
      </c>
      <c r="L256" s="182"/>
      <c r="M256" s="183" t="s">
        <v>1</v>
      </c>
      <c r="N256" s="184" t="s">
        <v>42</v>
      </c>
      <c r="P256" s="158">
        <f t="shared" si="51"/>
        <v>0</v>
      </c>
      <c r="Q256" s="158">
        <v>0</v>
      </c>
      <c r="R256" s="158">
        <f t="shared" si="52"/>
        <v>0</v>
      </c>
      <c r="S256" s="158">
        <v>0</v>
      </c>
      <c r="T256" s="159">
        <f t="shared" si="53"/>
        <v>0</v>
      </c>
      <c r="AR256" s="41" t="s">
        <v>339</v>
      </c>
      <c r="AT256" s="41" t="s">
        <v>431</v>
      </c>
      <c r="AU256" s="41" t="s">
        <v>315</v>
      </c>
      <c r="AY256" s="17" t="s">
        <v>304</v>
      </c>
      <c r="BE256" s="42">
        <f t="shared" si="54"/>
        <v>0</v>
      </c>
      <c r="BF256" s="42">
        <f t="shared" si="55"/>
        <v>0</v>
      </c>
      <c r="BG256" s="42">
        <f t="shared" si="56"/>
        <v>0</v>
      </c>
      <c r="BH256" s="42">
        <f t="shared" si="57"/>
        <v>0</v>
      </c>
      <c r="BI256" s="42">
        <f t="shared" si="58"/>
        <v>0</v>
      </c>
      <c r="BJ256" s="17" t="s">
        <v>8</v>
      </c>
      <c r="BK256" s="42">
        <f t="shared" si="59"/>
        <v>0</v>
      </c>
      <c r="BL256" s="17" t="s">
        <v>108</v>
      </c>
      <c r="BM256" s="41" t="s">
        <v>1465</v>
      </c>
    </row>
    <row r="257" spans="2:65" s="1" customFormat="1" ht="16.5" customHeight="1" x14ac:dyDescent="0.2">
      <c r="B257" s="24"/>
      <c r="C257" s="176" t="s">
        <v>876</v>
      </c>
      <c r="D257" s="176" t="s">
        <v>431</v>
      </c>
      <c r="E257" s="177" t="s">
        <v>3451</v>
      </c>
      <c r="F257" s="178" t="s">
        <v>3452</v>
      </c>
      <c r="G257" s="179" t="s">
        <v>346</v>
      </c>
      <c r="H257" s="180">
        <v>165</v>
      </c>
      <c r="I257" s="46"/>
      <c r="J257" s="181">
        <f t="shared" si="50"/>
        <v>0</v>
      </c>
      <c r="K257" s="178" t="s">
        <v>1</v>
      </c>
      <c r="L257" s="182"/>
      <c r="M257" s="183" t="s">
        <v>1</v>
      </c>
      <c r="N257" s="184" t="s">
        <v>42</v>
      </c>
      <c r="P257" s="158">
        <f t="shared" si="51"/>
        <v>0</v>
      </c>
      <c r="Q257" s="158">
        <v>0</v>
      </c>
      <c r="R257" s="158">
        <f t="shared" si="52"/>
        <v>0</v>
      </c>
      <c r="S257" s="158">
        <v>0</v>
      </c>
      <c r="T257" s="159">
        <f t="shared" si="53"/>
        <v>0</v>
      </c>
      <c r="AR257" s="41" t="s">
        <v>339</v>
      </c>
      <c r="AT257" s="41" t="s">
        <v>431</v>
      </c>
      <c r="AU257" s="41" t="s">
        <v>315</v>
      </c>
      <c r="AY257" s="17" t="s">
        <v>304</v>
      </c>
      <c r="BE257" s="42">
        <f t="shared" si="54"/>
        <v>0</v>
      </c>
      <c r="BF257" s="42">
        <f t="shared" si="55"/>
        <v>0</v>
      </c>
      <c r="BG257" s="42">
        <f t="shared" si="56"/>
        <v>0</v>
      </c>
      <c r="BH257" s="42">
        <f t="shared" si="57"/>
        <v>0</v>
      </c>
      <c r="BI257" s="42">
        <f t="shared" si="58"/>
        <v>0</v>
      </c>
      <c r="BJ257" s="17" t="s">
        <v>8</v>
      </c>
      <c r="BK257" s="42">
        <f t="shared" si="59"/>
        <v>0</v>
      </c>
      <c r="BL257" s="17" t="s">
        <v>108</v>
      </c>
      <c r="BM257" s="41" t="s">
        <v>1476</v>
      </c>
    </row>
    <row r="258" spans="2:65" s="1" customFormat="1" ht="16.5" customHeight="1" x14ac:dyDescent="0.2">
      <c r="B258" s="24"/>
      <c r="C258" s="176" t="s">
        <v>882</v>
      </c>
      <c r="D258" s="176" t="s">
        <v>431</v>
      </c>
      <c r="E258" s="177" t="s">
        <v>3453</v>
      </c>
      <c r="F258" s="178" t="s">
        <v>3454</v>
      </c>
      <c r="G258" s="179" t="s">
        <v>346</v>
      </c>
      <c r="H258" s="180">
        <v>198</v>
      </c>
      <c r="I258" s="46"/>
      <c r="J258" s="181">
        <f t="shared" si="50"/>
        <v>0</v>
      </c>
      <c r="K258" s="178" t="s">
        <v>1</v>
      </c>
      <c r="L258" s="182"/>
      <c r="M258" s="183" t="s">
        <v>1</v>
      </c>
      <c r="N258" s="184" t="s">
        <v>42</v>
      </c>
      <c r="P258" s="158">
        <f t="shared" si="51"/>
        <v>0</v>
      </c>
      <c r="Q258" s="158">
        <v>0</v>
      </c>
      <c r="R258" s="158">
        <f t="shared" si="52"/>
        <v>0</v>
      </c>
      <c r="S258" s="158">
        <v>0</v>
      </c>
      <c r="T258" s="159">
        <f t="shared" si="53"/>
        <v>0</v>
      </c>
      <c r="AR258" s="41" t="s">
        <v>339</v>
      </c>
      <c r="AT258" s="41" t="s">
        <v>431</v>
      </c>
      <c r="AU258" s="41" t="s">
        <v>315</v>
      </c>
      <c r="AY258" s="17" t="s">
        <v>304</v>
      </c>
      <c r="BE258" s="42">
        <f t="shared" si="54"/>
        <v>0</v>
      </c>
      <c r="BF258" s="42">
        <f t="shared" si="55"/>
        <v>0</v>
      </c>
      <c r="BG258" s="42">
        <f t="shared" si="56"/>
        <v>0</v>
      </c>
      <c r="BH258" s="42">
        <f t="shared" si="57"/>
        <v>0</v>
      </c>
      <c r="BI258" s="42">
        <f t="shared" si="58"/>
        <v>0</v>
      </c>
      <c r="BJ258" s="17" t="s">
        <v>8</v>
      </c>
      <c r="BK258" s="42">
        <f t="shared" si="59"/>
        <v>0</v>
      </c>
      <c r="BL258" s="17" t="s">
        <v>108</v>
      </c>
      <c r="BM258" s="41" t="s">
        <v>1486</v>
      </c>
    </row>
    <row r="259" spans="2:65" s="1" customFormat="1" ht="16.5" customHeight="1" x14ac:dyDescent="0.2">
      <c r="B259" s="24"/>
      <c r="C259" s="176" t="s">
        <v>888</v>
      </c>
      <c r="D259" s="176" t="s">
        <v>431</v>
      </c>
      <c r="E259" s="177" t="s">
        <v>3455</v>
      </c>
      <c r="F259" s="178" t="s">
        <v>3456</v>
      </c>
      <c r="G259" s="179" t="s">
        <v>2656</v>
      </c>
      <c r="H259" s="180">
        <v>8</v>
      </c>
      <c r="I259" s="46"/>
      <c r="J259" s="181">
        <f t="shared" si="50"/>
        <v>0</v>
      </c>
      <c r="K259" s="178" t="s">
        <v>1</v>
      </c>
      <c r="L259" s="182"/>
      <c r="M259" s="183" t="s">
        <v>1</v>
      </c>
      <c r="N259" s="184" t="s">
        <v>42</v>
      </c>
      <c r="P259" s="158">
        <f t="shared" si="51"/>
        <v>0</v>
      </c>
      <c r="Q259" s="158">
        <v>0</v>
      </c>
      <c r="R259" s="158">
        <f t="shared" si="52"/>
        <v>0</v>
      </c>
      <c r="S259" s="158">
        <v>0</v>
      </c>
      <c r="T259" s="159">
        <f t="shared" si="53"/>
        <v>0</v>
      </c>
      <c r="AR259" s="41" t="s">
        <v>339</v>
      </c>
      <c r="AT259" s="41" t="s">
        <v>431</v>
      </c>
      <c r="AU259" s="41" t="s">
        <v>315</v>
      </c>
      <c r="AY259" s="17" t="s">
        <v>304</v>
      </c>
      <c r="BE259" s="42">
        <f t="shared" si="54"/>
        <v>0</v>
      </c>
      <c r="BF259" s="42">
        <f t="shared" si="55"/>
        <v>0</v>
      </c>
      <c r="BG259" s="42">
        <f t="shared" si="56"/>
        <v>0</v>
      </c>
      <c r="BH259" s="42">
        <f t="shared" si="57"/>
        <v>0</v>
      </c>
      <c r="BI259" s="42">
        <f t="shared" si="58"/>
        <v>0</v>
      </c>
      <c r="BJ259" s="17" t="s">
        <v>8</v>
      </c>
      <c r="BK259" s="42">
        <f t="shared" si="59"/>
        <v>0</v>
      </c>
      <c r="BL259" s="17" t="s">
        <v>108</v>
      </c>
      <c r="BM259" s="41" t="s">
        <v>1494</v>
      </c>
    </row>
    <row r="260" spans="2:65" s="1" customFormat="1" ht="16.5" customHeight="1" x14ac:dyDescent="0.2">
      <c r="B260" s="24"/>
      <c r="C260" s="176" t="s">
        <v>893</v>
      </c>
      <c r="D260" s="176" t="s">
        <v>431</v>
      </c>
      <c r="E260" s="177" t="s">
        <v>3457</v>
      </c>
      <c r="F260" s="178" t="s">
        <v>3458</v>
      </c>
      <c r="G260" s="179" t="s">
        <v>2656</v>
      </c>
      <c r="H260" s="180">
        <v>4</v>
      </c>
      <c r="I260" s="46"/>
      <c r="J260" s="181">
        <f t="shared" si="50"/>
        <v>0</v>
      </c>
      <c r="K260" s="178" t="s">
        <v>1</v>
      </c>
      <c r="L260" s="182"/>
      <c r="M260" s="183" t="s">
        <v>1</v>
      </c>
      <c r="N260" s="184" t="s">
        <v>42</v>
      </c>
      <c r="P260" s="158">
        <f t="shared" si="51"/>
        <v>0</v>
      </c>
      <c r="Q260" s="158">
        <v>0</v>
      </c>
      <c r="R260" s="158">
        <f t="shared" si="52"/>
        <v>0</v>
      </c>
      <c r="S260" s="158">
        <v>0</v>
      </c>
      <c r="T260" s="159">
        <f t="shared" si="53"/>
        <v>0</v>
      </c>
      <c r="AR260" s="41" t="s">
        <v>339</v>
      </c>
      <c r="AT260" s="41" t="s">
        <v>431</v>
      </c>
      <c r="AU260" s="41" t="s">
        <v>315</v>
      </c>
      <c r="AY260" s="17" t="s">
        <v>304</v>
      </c>
      <c r="BE260" s="42">
        <f t="shared" si="54"/>
        <v>0</v>
      </c>
      <c r="BF260" s="42">
        <f t="shared" si="55"/>
        <v>0</v>
      </c>
      <c r="BG260" s="42">
        <f t="shared" si="56"/>
        <v>0</v>
      </c>
      <c r="BH260" s="42">
        <f t="shared" si="57"/>
        <v>0</v>
      </c>
      <c r="BI260" s="42">
        <f t="shared" si="58"/>
        <v>0</v>
      </c>
      <c r="BJ260" s="17" t="s">
        <v>8</v>
      </c>
      <c r="BK260" s="42">
        <f t="shared" si="59"/>
        <v>0</v>
      </c>
      <c r="BL260" s="17" t="s">
        <v>108</v>
      </c>
      <c r="BM260" s="41" t="s">
        <v>1507</v>
      </c>
    </row>
    <row r="261" spans="2:65" s="1" customFormat="1" ht="16.5" customHeight="1" x14ac:dyDescent="0.2">
      <c r="B261" s="24"/>
      <c r="C261" s="176" t="s">
        <v>898</v>
      </c>
      <c r="D261" s="176" t="s">
        <v>431</v>
      </c>
      <c r="E261" s="177" t="s">
        <v>3459</v>
      </c>
      <c r="F261" s="178" t="s">
        <v>3460</v>
      </c>
      <c r="G261" s="179" t="s">
        <v>2656</v>
      </c>
      <c r="H261" s="180">
        <v>100</v>
      </c>
      <c r="I261" s="46"/>
      <c r="J261" s="181">
        <f t="shared" si="50"/>
        <v>0</v>
      </c>
      <c r="K261" s="178" t="s">
        <v>1</v>
      </c>
      <c r="L261" s="182"/>
      <c r="M261" s="183" t="s">
        <v>1</v>
      </c>
      <c r="N261" s="184" t="s">
        <v>42</v>
      </c>
      <c r="P261" s="158">
        <f t="shared" si="51"/>
        <v>0</v>
      </c>
      <c r="Q261" s="158">
        <v>0</v>
      </c>
      <c r="R261" s="158">
        <f t="shared" si="52"/>
        <v>0</v>
      </c>
      <c r="S261" s="158">
        <v>0</v>
      </c>
      <c r="T261" s="159">
        <f t="shared" si="53"/>
        <v>0</v>
      </c>
      <c r="AR261" s="41" t="s">
        <v>339</v>
      </c>
      <c r="AT261" s="41" t="s">
        <v>431</v>
      </c>
      <c r="AU261" s="41" t="s">
        <v>315</v>
      </c>
      <c r="AY261" s="17" t="s">
        <v>304</v>
      </c>
      <c r="BE261" s="42">
        <f t="shared" si="54"/>
        <v>0</v>
      </c>
      <c r="BF261" s="42">
        <f t="shared" si="55"/>
        <v>0</v>
      </c>
      <c r="BG261" s="42">
        <f t="shared" si="56"/>
        <v>0</v>
      </c>
      <c r="BH261" s="42">
        <f t="shared" si="57"/>
        <v>0</v>
      </c>
      <c r="BI261" s="42">
        <f t="shared" si="58"/>
        <v>0</v>
      </c>
      <c r="BJ261" s="17" t="s">
        <v>8</v>
      </c>
      <c r="BK261" s="42">
        <f t="shared" si="59"/>
        <v>0</v>
      </c>
      <c r="BL261" s="17" t="s">
        <v>108</v>
      </c>
      <c r="BM261" s="41" t="s">
        <v>1520</v>
      </c>
    </row>
    <row r="262" spans="2:65" s="11" customFormat="1" ht="22.9" customHeight="1" x14ac:dyDescent="0.2">
      <c r="B262" s="142"/>
      <c r="D262" s="37" t="s">
        <v>76</v>
      </c>
      <c r="E262" s="148" t="s">
        <v>3461</v>
      </c>
      <c r="F262" s="148" t="s">
        <v>3246</v>
      </c>
      <c r="J262" s="149">
        <f>BK262</f>
        <v>0</v>
      </c>
      <c r="L262" s="142"/>
      <c r="M262" s="145"/>
      <c r="P262" s="146">
        <f>P263</f>
        <v>0</v>
      </c>
      <c r="R262" s="146">
        <f>R263</f>
        <v>0</v>
      </c>
      <c r="T262" s="147">
        <f>T263</f>
        <v>0</v>
      </c>
      <c r="AR262" s="37" t="s">
        <v>315</v>
      </c>
      <c r="AT262" s="38" t="s">
        <v>76</v>
      </c>
      <c r="AU262" s="38" t="s">
        <v>8</v>
      </c>
      <c r="AY262" s="37" t="s">
        <v>304</v>
      </c>
      <c r="BK262" s="39">
        <f>BK263</f>
        <v>0</v>
      </c>
    </row>
    <row r="263" spans="2:65" s="1" customFormat="1" ht="16.5" customHeight="1" x14ac:dyDescent="0.2">
      <c r="B263" s="24"/>
      <c r="C263" s="176" t="s">
        <v>905</v>
      </c>
      <c r="D263" s="176" t="s">
        <v>431</v>
      </c>
      <c r="E263" s="177" t="s">
        <v>3462</v>
      </c>
      <c r="F263" s="178" t="s">
        <v>3463</v>
      </c>
      <c r="G263" s="179" t="s">
        <v>2318</v>
      </c>
      <c r="H263" s="180">
        <v>1</v>
      </c>
      <c r="I263" s="46"/>
      <c r="J263" s="181">
        <f>ROUND(I263*H263,0)</f>
        <v>0</v>
      </c>
      <c r="K263" s="178" t="s">
        <v>1</v>
      </c>
      <c r="L263" s="182"/>
      <c r="M263" s="183" t="s">
        <v>1</v>
      </c>
      <c r="N263" s="184" t="s">
        <v>42</v>
      </c>
      <c r="P263" s="158">
        <f>O263*H263</f>
        <v>0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AR263" s="41" t="s">
        <v>1853</v>
      </c>
      <c r="AT263" s="41" t="s">
        <v>431</v>
      </c>
      <c r="AU263" s="41" t="s">
        <v>86</v>
      </c>
      <c r="AY263" s="17" t="s">
        <v>304</v>
      </c>
      <c r="BE263" s="42">
        <f>IF(N263="základní",J263,0)</f>
        <v>0</v>
      </c>
      <c r="BF263" s="42">
        <f>IF(N263="snížená",J263,0)</f>
        <v>0</v>
      </c>
      <c r="BG263" s="42">
        <f>IF(N263="zákl. přenesená",J263,0)</f>
        <v>0</v>
      </c>
      <c r="BH263" s="42">
        <f>IF(N263="sníž. přenesená",J263,0)</f>
        <v>0</v>
      </c>
      <c r="BI263" s="42">
        <f>IF(N263="nulová",J263,0)</f>
        <v>0</v>
      </c>
      <c r="BJ263" s="17" t="s">
        <v>8</v>
      </c>
      <c r="BK263" s="42">
        <f>ROUND(I263*H263,0)</f>
        <v>0</v>
      </c>
      <c r="BL263" s="17" t="s">
        <v>695</v>
      </c>
      <c r="BM263" s="41" t="s">
        <v>3464</v>
      </c>
    </row>
    <row r="264" spans="2:65" s="11" customFormat="1" ht="22.9" customHeight="1" x14ac:dyDescent="0.2">
      <c r="B264" s="142"/>
      <c r="D264" s="37" t="s">
        <v>76</v>
      </c>
      <c r="E264" s="148" t="s">
        <v>3465</v>
      </c>
      <c r="F264" s="148" t="s">
        <v>3246</v>
      </c>
      <c r="J264" s="149">
        <f>BK264</f>
        <v>0</v>
      </c>
      <c r="L264" s="142"/>
      <c r="M264" s="145"/>
      <c r="P264" s="146">
        <f>P265</f>
        <v>0</v>
      </c>
      <c r="R264" s="146">
        <f>R265</f>
        <v>0</v>
      </c>
      <c r="T264" s="147">
        <f>T265</f>
        <v>0</v>
      </c>
      <c r="AR264" s="37" t="s">
        <v>315</v>
      </c>
      <c r="AT264" s="38" t="s">
        <v>76</v>
      </c>
      <c r="AU264" s="38" t="s">
        <v>8</v>
      </c>
      <c r="AY264" s="37" t="s">
        <v>304</v>
      </c>
      <c r="BK264" s="39">
        <f>BK265</f>
        <v>0</v>
      </c>
    </row>
    <row r="265" spans="2:65" s="1" customFormat="1" ht="16.5" customHeight="1" x14ac:dyDescent="0.2">
      <c r="B265" s="24"/>
      <c r="C265" s="176" t="s">
        <v>922</v>
      </c>
      <c r="D265" s="176" t="s">
        <v>431</v>
      </c>
      <c r="E265" s="177" t="s">
        <v>3466</v>
      </c>
      <c r="F265" s="178" t="s">
        <v>3467</v>
      </c>
      <c r="G265" s="179" t="s">
        <v>2318</v>
      </c>
      <c r="H265" s="180">
        <v>1</v>
      </c>
      <c r="I265" s="46"/>
      <c r="J265" s="181">
        <f>ROUND(I265*H265,0)</f>
        <v>0</v>
      </c>
      <c r="K265" s="178" t="s">
        <v>1</v>
      </c>
      <c r="L265" s="182"/>
      <c r="M265" s="183" t="s">
        <v>1</v>
      </c>
      <c r="N265" s="184" t="s">
        <v>42</v>
      </c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AR265" s="41" t="s">
        <v>1853</v>
      </c>
      <c r="AT265" s="41" t="s">
        <v>431</v>
      </c>
      <c r="AU265" s="41" t="s">
        <v>86</v>
      </c>
      <c r="AY265" s="17" t="s">
        <v>304</v>
      </c>
      <c r="BE265" s="42">
        <f>IF(N265="základní",J265,0)</f>
        <v>0</v>
      </c>
      <c r="BF265" s="42">
        <f>IF(N265="snížená",J265,0)</f>
        <v>0</v>
      </c>
      <c r="BG265" s="42">
        <f>IF(N265="zákl. přenesená",J265,0)</f>
        <v>0</v>
      </c>
      <c r="BH265" s="42">
        <f>IF(N265="sníž. přenesená",J265,0)</f>
        <v>0</v>
      </c>
      <c r="BI265" s="42">
        <f>IF(N265="nulová",J265,0)</f>
        <v>0</v>
      </c>
      <c r="BJ265" s="17" t="s">
        <v>8</v>
      </c>
      <c r="BK265" s="42">
        <f>ROUND(I265*H265,0)</f>
        <v>0</v>
      </c>
      <c r="BL265" s="17" t="s">
        <v>695</v>
      </c>
      <c r="BM265" s="41" t="s">
        <v>3468</v>
      </c>
    </row>
    <row r="266" spans="2:65" s="11" customFormat="1" ht="22.9" customHeight="1" x14ac:dyDescent="0.2">
      <c r="B266" s="142"/>
      <c r="D266" s="37" t="s">
        <v>76</v>
      </c>
      <c r="E266" s="148" t="s">
        <v>3469</v>
      </c>
      <c r="F266" s="148" t="s">
        <v>3246</v>
      </c>
      <c r="J266" s="149">
        <f>BK266</f>
        <v>0</v>
      </c>
      <c r="L266" s="142"/>
      <c r="M266" s="145"/>
      <c r="P266" s="146">
        <f>P267</f>
        <v>0</v>
      </c>
      <c r="R266" s="146">
        <f>R267</f>
        <v>0</v>
      </c>
      <c r="T266" s="147">
        <f>T267</f>
        <v>0</v>
      </c>
      <c r="AR266" s="37" t="s">
        <v>315</v>
      </c>
      <c r="AT266" s="38" t="s">
        <v>76</v>
      </c>
      <c r="AU266" s="38" t="s">
        <v>8</v>
      </c>
      <c r="AY266" s="37" t="s">
        <v>304</v>
      </c>
      <c r="BK266" s="39">
        <f>BK267</f>
        <v>0</v>
      </c>
    </row>
    <row r="267" spans="2:65" s="11" customFormat="1" ht="20.85" customHeight="1" x14ac:dyDescent="0.2">
      <c r="B267" s="142"/>
      <c r="D267" s="37" t="s">
        <v>76</v>
      </c>
      <c r="E267" s="148" t="s">
        <v>3395</v>
      </c>
      <c r="F267" s="148" t="s">
        <v>3396</v>
      </c>
      <c r="J267" s="149">
        <f>BK267</f>
        <v>0</v>
      </c>
      <c r="L267" s="142"/>
      <c r="M267" s="145"/>
      <c r="P267" s="146">
        <f>P268</f>
        <v>0</v>
      </c>
      <c r="R267" s="146">
        <f>R268</f>
        <v>0</v>
      </c>
      <c r="T267" s="147">
        <f>T268</f>
        <v>0</v>
      </c>
      <c r="AR267" s="37" t="s">
        <v>8</v>
      </c>
      <c r="AT267" s="38" t="s">
        <v>76</v>
      </c>
      <c r="AU267" s="38" t="s">
        <v>86</v>
      </c>
      <c r="AY267" s="37" t="s">
        <v>304</v>
      </c>
      <c r="BK267" s="39">
        <f>BK268</f>
        <v>0</v>
      </c>
    </row>
    <row r="268" spans="2:65" s="1" customFormat="1" ht="16.5" customHeight="1" x14ac:dyDescent="0.2">
      <c r="B268" s="24"/>
      <c r="C268" s="176" t="s">
        <v>929</v>
      </c>
      <c r="D268" s="176" t="s">
        <v>431</v>
      </c>
      <c r="E268" s="177" t="s">
        <v>3470</v>
      </c>
      <c r="F268" s="178" t="s">
        <v>3471</v>
      </c>
      <c r="G268" s="179" t="s">
        <v>1444</v>
      </c>
      <c r="H268" s="180">
        <v>15</v>
      </c>
      <c r="I268" s="46"/>
      <c r="J268" s="181">
        <f>ROUND(I268*H268,0)</f>
        <v>0</v>
      </c>
      <c r="K268" s="178" t="s">
        <v>1</v>
      </c>
      <c r="L268" s="182"/>
      <c r="M268" s="183" t="s">
        <v>1</v>
      </c>
      <c r="N268" s="184" t="s">
        <v>42</v>
      </c>
      <c r="P268" s="158">
        <f>O268*H268</f>
        <v>0</v>
      </c>
      <c r="Q268" s="158">
        <v>0</v>
      </c>
      <c r="R268" s="158">
        <f>Q268*H268</f>
        <v>0</v>
      </c>
      <c r="S268" s="158">
        <v>0</v>
      </c>
      <c r="T268" s="159">
        <f>S268*H268</f>
        <v>0</v>
      </c>
      <c r="AR268" s="41" t="s">
        <v>339</v>
      </c>
      <c r="AT268" s="41" t="s">
        <v>431</v>
      </c>
      <c r="AU268" s="41" t="s">
        <v>315</v>
      </c>
      <c r="AY268" s="17" t="s">
        <v>304</v>
      </c>
      <c r="BE268" s="42">
        <f>IF(N268="základní",J268,0)</f>
        <v>0</v>
      </c>
      <c r="BF268" s="42">
        <f>IF(N268="snížená",J268,0)</f>
        <v>0</v>
      </c>
      <c r="BG268" s="42">
        <f>IF(N268="zákl. přenesená",J268,0)</f>
        <v>0</v>
      </c>
      <c r="BH268" s="42">
        <f>IF(N268="sníž. přenesená",J268,0)</f>
        <v>0</v>
      </c>
      <c r="BI268" s="42">
        <f>IF(N268="nulová",J268,0)</f>
        <v>0</v>
      </c>
      <c r="BJ268" s="17" t="s">
        <v>8</v>
      </c>
      <c r="BK268" s="42">
        <f>ROUND(I268*H268,0)</f>
        <v>0</v>
      </c>
      <c r="BL268" s="17" t="s">
        <v>108</v>
      </c>
      <c r="BM268" s="41" t="s">
        <v>1534</v>
      </c>
    </row>
    <row r="269" spans="2:65" s="11" customFormat="1" ht="22.9" customHeight="1" x14ac:dyDescent="0.2">
      <c r="B269" s="142"/>
      <c r="D269" s="37" t="s">
        <v>76</v>
      </c>
      <c r="E269" s="148" t="s">
        <v>3472</v>
      </c>
      <c r="F269" s="148" t="s">
        <v>3246</v>
      </c>
      <c r="J269" s="149">
        <f>BK269</f>
        <v>0</v>
      </c>
      <c r="L269" s="142"/>
      <c r="M269" s="145"/>
      <c r="P269" s="146">
        <f>P270+P275+P298+P318+P331+P339+P346+P354+P365</f>
        <v>0</v>
      </c>
      <c r="R269" s="146">
        <f>R270+R275+R298+R318+R331+R339+R346+R354+R365</f>
        <v>0</v>
      </c>
      <c r="T269" s="147">
        <f>T270+T275+T298+T318+T331+T339+T346+T354+T365</f>
        <v>0</v>
      </c>
      <c r="AR269" s="37" t="s">
        <v>315</v>
      </c>
      <c r="AT269" s="38" t="s">
        <v>76</v>
      </c>
      <c r="AU269" s="38" t="s">
        <v>8</v>
      </c>
      <c r="AY269" s="37" t="s">
        <v>304</v>
      </c>
      <c r="BK269" s="39">
        <f>BK270+BK275+BK298+BK318+BK331+BK339+BK346+BK354+BK365</f>
        <v>0</v>
      </c>
    </row>
    <row r="270" spans="2:65" s="11" customFormat="1" ht="20.85" customHeight="1" x14ac:dyDescent="0.2">
      <c r="B270" s="142"/>
      <c r="D270" s="37" t="s">
        <v>76</v>
      </c>
      <c r="E270" s="148" t="s">
        <v>2851</v>
      </c>
      <c r="F270" s="148" t="s">
        <v>3473</v>
      </c>
      <c r="J270" s="149">
        <f>BK270</f>
        <v>0</v>
      </c>
      <c r="L270" s="142"/>
      <c r="M270" s="145"/>
      <c r="P270" s="146">
        <f>SUM(P271:P274)</f>
        <v>0</v>
      </c>
      <c r="R270" s="146">
        <f>SUM(R271:R274)</f>
        <v>0</v>
      </c>
      <c r="T270" s="147">
        <f>SUM(T271:T274)</f>
        <v>0</v>
      </c>
      <c r="AR270" s="37" t="s">
        <v>8</v>
      </c>
      <c r="AT270" s="38" t="s">
        <v>76</v>
      </c>
      <c r="AU270" s="38" t="s">
        <v>86</v>
      </c>
      <c r="AY270" s="37" t="s">
        <v>304</v>
      </c>
      <c r="BK270" s="39">
        <f>SUM(BK271:BK274)</f>
        <v>0</v>
      </c>
    </row>
    <row r="271" spans="2:65" s="1" customFormat="1" ht="16.5" customHeight="1" x14ac:dyDescent="0.2">
      <c r="B271" s="24"/>
      <c r="C271" s="176" t="s">
        <v>933</v>
      </c>
      <c r="D271" s="176" t="s">
        <v>431</v>
      </c>
      <c r="E271" s="177" t="s">
        <v>3474</v>
      </c>
      <c r="F271" s="178" t="s">
        <v>3475</v>
      </c>
      <c r="G271" s="179" t="s">
        <v>2656</v>
      </c>
      <c r="H271" s="180">
        <v>1</v>
      </c>
      <c r="I271" s="46"/>
      <c r="J271" s="181">
        <f>ROUND(I271*H271,0)</f>
        <v>0</v>
      </c>
      <c r="K271" s="178" t="s">
        <v>1</v>
      </c>
      <c r="L271" s="182"/>
      <c r="M271" s="183" t="s">
        <v>1</v>
      </c>
      <c r="N271" s="184" t="s">
        <v>42</v>
      </c>
      <c r="P271" s="158">
        <f>O271*H271</f>
        <v>0</v>
      </c>
      <c r="Q271" s="158">
        <v>0</v>
      </c>
      <c r="R271" s="158">
        <f>Q271*H271</f>
        <v>0</v>
      </c>
      <c r="S271" s="158">
        <v>0</v>
      </c>
      <c r="T271" s="159">
        <f>S271*H271</f>
        <v>0</v>
      </c>
      <c r="AR271" s="41" t="s">
        <v>339</v>
      </c>
      <c r="AT271" s="41" t="s">
        <v>431</v>
      </c>
      <c r="AU271" s="41" t="s">
        <v>315</v>
      </c>
      <c r="AY271" s="17" t="s">
        <v>304</v>
      </c>
      <c r="BE271" s="42">
        <f>IF(N271="základní",J271,0)</f>
        <v>0</v>
      </c>
      <c r="BF271" s="42">
        <f>IF(N271="snížená",J271,0)</f>
        <v>0</v>
      </c>
      <c r="BG271" s="42">
        <f>IF(N271="zákl. přenesená",J271,0)</f>
        <v>0</v>
      </c>
      <c r="BH271" s="42">
        <f>IF(N271="sníž. přenesená",J271,0)</f>
        <v>0</v>
      </c>
      <c r="BI271" s="42">
        <f>IF(N271="nulová",J271,0)</f>
        <v>0</v>
      </c>
      <c r="BJ271" s="17" t="s">
        <v>8</v>
      </c>
      <c r="BK271" s="42">
        <f>ROUND(I271*H271,0)</f>
        <v>0</v>
      </c>
      <c r="BL271" s="17" t="s">
        <v>108</v>
      </c>
      <c r="BM271" s="41" t="s">
        <v>1545</v>
      </c>
    </row>
    <row r="272" spans="2:65" s="1" customFormat="1" ht="21.75" customHeight="1" x14ac:dyDescent="0.2">
      <c r="B272" s="24"/>
      <c r="C272" s="176" t="s">
        <v>937</v>
      </c>
      <c r="D272" s="176" t="s">
        <v>431</v>
      </c>
      <c r="E272" s="177" t="s">
        <v>3476</v>
      </c>
      <c r="F272" s="178" t="s">
        <v>3477</v>
      </c>
      <c r="G272" s="179" t="s">
        <v>2656</v>
      </c>
      <c r="H272" s="180">
        <v>4</v>
      </c>
      <c r="I272" s="46"/>
      <c r="J272" s="181">
        <f>ROUND(I272*H272,0)</f>
        <v>0</v>
      </c>
      <c r="K272" s="178" t="s">
        <v>1</v>
      </c>
      <c r="L272" s="182"/>
      <c r="M272" s="183" t="s">
        <v>1</v>
      </c>
      <c r="N272" s="184" t="s">
        <v>42</v>
      </c>
      <c r="P272" s="158">
        <f>O272*H272</f>
        <v>0</v>
      </c>
      <c r="Q272" s="158">
        <v>0</v>
      </c>
      <c r="R272" s="158">
        <f>Q272*H272</f>
        <v>0</v>
      </c>
      <c r="S272" s="158">
        <v>0</v>
      </c>
      <c r="T272" s="159">
        <f>S272*H272</f>
        <v>0</v>
      </c>
      <c r="AR272" s="41" t="s">
        <v>339</v>
      </c>
      <c r="AT272" s="41" t="s">
        <v>431</v>
      </c>
      <c r="AU272" s="41" t="s">
        <v>315</v>
      </c>
      <c r="AY272" s="17" t="s">
        <v>304</v>
      </c>
      <c r="BE272" s="42">
        <f>IF(N272="základní",J272,0)</f>
        <v>0</v>
      </c>
      <c r="BF272" s="42">
        <f>IF(N272="snížená",J272,0)</f>
        <v>0</v>
      </c>
      <c r="BG272" s="42">
        <f>IF(N272="zákl. přenesená",J272,0)</f>
        <v>0</v>
      </c>
      <c r="BH272" s="42">
        <f>IF(N272="sníž. přenesená",J272,0)</f>
        <v>0</v>
      </c>
      <c r="BI272" s="42">
        <f>IF(N272="nulová",J272,0)</f>
        <v>0</v>
      </c>
      <c r="BJ272" s="17" t="s">
        <v>8</v>
      </c>
      <c r="BK272" s="42">
        <f>ROUND(I272*H272,0)</f>
        <v>0</v>
      </c>
      <c r="BL272" s="17" t="s">
        <v>108</v>
      </c>
      <c r="BM272" s="41" t="s">
        <v>1558</v>
      </c>
    </row>
    <row r="273" spans="2:65" s="1" customFormat="1" ht="16.5" customHeight="1" x14ac:dyDescent="0.2">
      <c r="B273" s="24"/>
      <c r="C273" s="176" t="s">
        <v>950</v>
      </c>
      <c r="D273" s="176" t="s">
        <v>431</v>
      </c>
      <c r="E273" s="177" t="s">
        <v>3478</v>
      </c>
      <c r="F273" s="178" t="s">
        <v>3479</v>
      </c>
      <c r="G273" s="179" t="s">
        <v>2656</v>
      </c>
      <c r="H273" s="180">
        <v>2</v>
      </c>
      <c r="I273" s="46"/>
      <c r="J273" s="181">
        <f>ROUND(I273*H273,0)</f>
        <v>0</v>
      </c>
      <c r="K273" s="178" t="s">
        <v>1</v>
      </c>
      <c r="L273" s="182"/>
      <c r="M273" s="183" t="s">
        <v>1</v>
      </c>
      <c r="N273" s="184" t="s">
        <v>42</v>
      </c>
      <c r="P273" s="158">
        <f>O273*H273</f>
        <v>0</v>
      </c>
      <c r="Q273" s="158">
        <v>0</v>
      </c>
      <c r="R273" s="158">
        <f>Q273*H273</f>
        <v>0</v>
      </c>
      <c r="S273" s="158">
        <v>0</v>
      </c>
      <c r="T273" s="159">
        <f>S273*H273</f>
        <v>0</v>
      </c>
      <c r="AR273" s="41" t="s">
        <v>339</v>
      </c>
      <c r="AT273" s="41" t="s">
        <v>431</v>
      </c>
      <c r="AU273" s="41" t="s">
        <v>315</v>
      </c>
      <c r="AY273" s="17" t="s">
        <v>304</v>
      </c>
      <c r="BE273" s="42">
        <f>IF(N273="základní",J273,0)</f>
        <v>0</v>
      </c>
      <c r="BF273" s="42">
        <f>IF(N273="snížená",J273,0)</f>
        <v>0</v>
      </c>
      <c r="BG273" s="42">
        <f>IF(N273="zákl. přenesená",J273,0)</f>
        <v>0</v>
      </c>
      <c r="BH273" s="42">
        <f>IF(N273="sníž. přenesená",J273,0)</f>
        <v>0</v>
      </c>
      <c r="BI273" s="42">
        <f>IF(N273="nulová",J273,0)</f>
        <v>0</v>
      </c>
      <c r="BJ273" s="17" t="s">
        <v>8</v>
      </c>
      <c r="BK273" s="42">
        <f>ROUND(I273*H273,0)</f>
        <v>0</v>
      </c>
      <c r="BL273" s="17" t="s">
        <v>108</v>
      </c>
      <c r="BM273" s="41" t="s">
        <v>1567</v>
      </c>
    </row>
    <row r="274" spans="2:65" s="1" customFormat="1" ht="16.5" customHeight="1" x14ac:dyDescent="0.2">
      <c r="B274" s="24"/>
      <c r="C274" s="176" t="s">
        <v>963</v>
      </c>
      <c r="D274" s="176" t="s">
        <v>431</v>
      </c>
      <c r="E274" s="177" t="s">
        <v>3480</v>
      </c>
      <c r="F274" s="178" t="s">
        <v>3481</v>
      </c>
      <c r="G274" s="179" t="s">
        <v>2656</v>
      </c>
      <c r="H274" s="180">
        <v>1</v>
      </c>
      <c r="I274" s="46"/>
      <c r="J274" s="181">
        <f>ROUND(I274*H274,0)</f>
        <v>0</v>
      </c>
      <c r="K274" s="178" t="s">
        <v>1</v>
      </c>
      <c r="L274" s="182"/>
      <c r="M274" s="183" t="s">
        <v>1</v>
      </c>
      <c r="N274" s="184" t="s">
        <v>42</v>
      </c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AR274" s="41" t="s">
        <v>339</v>
      </c>
      <c r="AT274" s="41" t="s">
        <v>431</v>
      </c>
      <c r="AU274" s="41" t="s">
        <v>315</v>
      </c>
      <c r="AY274" s="17" t="s">
        <v>304</v>
      </c>
      <c r="BE274" s="42">
        <f>IF(N274="základní",J274,0)</f>
        <v>0</v>
      </c>
      <c r="BF274" s="42">
        <f>IF(N274="snížená",J274,0)</f>
        <v>0</v>
      </c>
      <c r="BG274" s="42">
        <f>IF(N274="zákl. přenesená",J274,0)</f>
        <v>0</v>
      </c>
      <c r="BH274" s="42">
        <f>IF(N274="sníž. přenesená",J274,0)</f>
        <v>0</v>
      </c>
      <c r="BI274" s="42">
        <f>IF(N274="nulová",J274,0)</f>
        <v>0</v>
      </c>
      <c r="BJ274" s="17" t="s">
        <v>8</v>
      </c>
      <c r="BK274" s="42">
        <f>ROUND(I274*H274,0)</f>
        <v>0</v>
      </c>
      <c r="BL274" s="17" t="s">
        <v>108</v>
      </c>
      <c r="BM274" s="41" t="s">
        <v>1577</v>
      </c>
    </row>
    <row r="275" spans="2:65" s="11" customFormat="1" ht="20.85" customHeight="1" x14ac:dyDescent="0.2">
      <c r="B275" s="142"/>
      <c r="D275" s="37" t="s">
        <v>76</v>
      </c>
      <c r="E275" s="148" t="s">
        <v>3023</v>
      </c>
      <c r="F275" s="148" t="s">
        <v>3262</v>
      </c>
      <c r="J275" s="149">
        <f>BK275</f>
        <v>0</v>
      </c>
      <c r="L275" s="142"/>
      <c r="M275" s="145"/>
      <c r="P275" s="146">
        <f>SUM(P276:P297)</f>
        <v>0</v>
      </c>
      <c r="R275" s="146">
        <f>SUM(R276:R297)</f>
        <v>0</v>
      </c>
      <c r="T275" s="147">
        <f>SUM(T276:T297)</f>
        <v>0</v>
      </c>
      <c r="AR275" s="37" t="s">
        <v>8</v>
      </c>
      <c r="AT275" s="38" t="s">
        <v>76</v>
      </c>
      <c r="AU275" s="38" t="s">
        <v>86</v>
      </c>
      <c r="AY275" s="37" t="s">
        <v>304</v>
      </c>
      <c r="BK275" s="39">
        <f>SUM(BK276:BK297)</f>
        <v>0</v>
      </c>
    </row>
    <row r="276" spans="2:65" s="1" customFormat="1" ht="16.5" customHeight="1" x14ac:dyDescent="0.2">
      <c r="B276" s="24"/>
      <c r="C276" s="176" t="s">
        <v>968</v>
      </c>
      <c r="D276" s="176" t="s">
        <v>431</v>
      </c>
      <c r="E276" s="177" t="s">
        <v>3482</v>
      </c>
      <c r="F276" s="178" t="s">
        <v>3264</v>
      </c>
      <c r="G276" s="179" t="s">
        <v>346</v>
      </c>
      <c r="H276" s="180">
        <v>86</v>
      </c>
      <c r="I276" s="46"/>
      <c r="J276" s="181">
        <f t="shared" ref="J276:J297" si="60">ROUND(I276*H276,0)</f>
        <v>0</v>
      </c>
      <c r="K276" s="178" t="s">
        <v>1</v>
      </c>
      <c r="L276" s="182"/>
      <c r="M276" s="183" t="s">
        <v>1</v>
      </c>
      <c r="N276" s="184" t="s">
        <v>42</v>
      </c>
      <c r="P276" s="158">
        <f t="shared" ref="P276:P297" si="61">O276*H276</f>
        <v>0</v>
      </c>
      <c r="Q276" s="158">
        <v>0</v>
      </c>
      <c r="R276" s="158">
        <f t="shared" ref="R276:R297" si="62">Q276*H276</f>
        <v>0</v>
      </c>
      <c r="S276" s="158">
        <v>0</v>
      </c>
      <c r="T276" s="159">
        <f t="shared" ref="T276:T297" si="63">S276*H276</f>
        <v>0</v>
      </c>
      <c r="AR276" s="41" t="s">
        <v>339</v>
      </c>
      <c r="AT276" s="41" t="s">
        <v>431</v>
      </c>
      <c r="AU276" s="41" t="s">
        <v>315</v>
      </c>
      <c r="AY276" s="17" t="s">
        <v>304</v>
      </c>
      <c r="BE276" s="42">
        <f t="shared" ref="BE276:BE297" si="64">IF(N276="základní",J276,0)</f>
        <v>0</v>
      </c>
      <c r="BF276" s="42">
        <f t="shared" ref="BF276:BF297" si="65">IF(N276="snížená",J276,0)</f>
        <v>0</v>
      </c>
      <c r="BG276" s="42">
        <f t="shared" ref="BG276:BG297" si="66">IF(N276="zákl. přenesená",J276,0)</f>
        <v>0</v>
      </c>
      <c r="BH276" s="42">
        <f t="shared" ref="BH276:BH297" si="67">IF(N276="sníž. přenesená",J276,0)</f>
        <v>0</v>
      </c>
      <c r="BI276" s="42">
        <f t="shared" ref="BI276:BI297" si="68">IF(N276="nulová",J276,0)</f>
        <v>0</v>
      </c>
      <c r="BJ276" s="17" t="s">
        <v>8</v>
      </c>
      <c r="BK276" s="42">
        <f t="shared" ref="BK276:BK297" si="69">ROUND(I276*H276,0)</f>
        <v>0</v>
      </c>
      <c r="BL276" s="17" t="s">
        <v>108</v>
      </c>
      <c r="BM276" s="41" t="s">
        <v>1590</v>
      </c>
    </row>
    <row r="277" spans="2:65" s="1" customFormat="1" ht="16.5" customHeight="1" x14ac:dyDescent="0.2">
      <c r="B277" s="24"/>
      <c r="C277" s="176" t="s">
        <v>972</v>
      </c>
      <c r="D277" s="176" t="s">
        <v>431</v>
      </c>
      <c r="E277" s="177" t="s">
        <v>3483</v>
      </c>
      <c r="F277" s="178" t="s">
        <v>3266</v>
      </c>
      <c r="G277" s="179" t="s">
        <v>346</v>
      </c>
      <c r="H277" s="180">
        <v>37</v>
      </c>
      <c r="I277" s="46"/>
      <c r="J277" s="181">
        <f t="shared" si="60"/>
        <v>0</v>
      </c>
      <c r="K277" s="178" t="s">
        <v>1</v>
      </c>
      <c r="L277" s="182"/>
      <c r="M277" s="183" t="s">
        <v>1</v>
      </c>
      <c r="N277" s="184" t="s">
        <v>42</v>
      </c>
      <c r="P277" s="158">
        <f t="shared" si="61"/>
        <v>0</v>
      </c>
      <c r="Q277" s="158">
        <v>0</v>
      </c>
      <c r="R277" s="158">
        <f t="shared" si="62"/>
        <v>0</v>
      </c>
      <c r="S277" s="158">
        <v>0</v>
      </c>
      <c r="T277" s="159">
        <f t="shared" si="63"/>
        <v>0</v>
      </c>
      <c r="AR277" s="41" t="s">
        <v>339</v>
      </c>
      <c r="AT277" s="41" t="s">
        <v>431</v>
      </c>
      <c r="AU277" s="41" t="s">
        <v>315</v>
      </c>
      <c r="AY277" s="17" t="s">
        <v>304</v>
      </c>
      <c r="BE277" s="42">
        <f t="shared" si="64"/>
        <v>0</v>
      </c>
      <c r="BF277" s="42">
        <f t="shared" si="65"/>
        <v>0</v>
      </c>
      <c r="BG277" s="42">
        <f t="shared" si="66"/>
        <v>0</v>
      </c>
      <c r="BH277" s="42">
        <f t="shared" si="67"/>
        <v>0</v>
      </c>
      <c r="BI277" s="42">
        <f t="shared" si="68"/>
        <v>0</v>
      </c>
      <c r="BJ277" s="17" t="s">
        <v>8</v>
      </c>
      <c r="BK277" s="42">
        <f t="shared" si="69"/>
        <v>0</v>
      </c>
      <c r="BL277" s="17" t="s">
        <v>108</v>
      </c>
      <c r="BM277" s="41" t="s">
        <v>1600</v>
      </c>
    </row>
    <row r="278" spans="2:65" s="1" customFormat="1" ht="16.5" customHeight="1" x14ac:dyDescent="0.2">
      <c r="B278" s="24"/>
      <c r="C278" s="176" t="s">
        <v>995</v>
      </c>
      <c r="D278" s="176" t="s">
        <v>431</v>
      </c>
      <c r="E278" s="177" t="s">
        <v>3484</v>
      </c>
      <c r="F278" s="178" t="s">
        <v>3268</v>
      </c>
      <c r="G278" s="179" t="s">
        <v>346</v>
      </c>
      <c r="H278" s="180">
        <v>270</v>
      </c>
      <c r="I278" s="46"/>
      <c r="J278" s="181">
        <f t="shared" si="60"/>
        <v>0</v>
      </c>
      <c r="K278" s="178" t="s">
        <v>1</v>
      </c>
      <c r="L278" s="182"/>
      <c r="M278" s="183" t="s">
        <v>1</v>
      </c>
      <c r="N278" s="184" t="s">
        <v>42</v>
      </c>
      <c r="P278" s="158">
        <f t="shared" si="61"/>
        <v>0</v>
      </c>
      <c r="Q278" s="158">
        <v>0</v>
      </c>
      <c r="R278" s="158">
        <f t="shared" si="62"/>
        <v>0</v>
      </c>
      <c r="S278" s="158">
        <v>0</v>
      </c>
      <c r="T278" s="159">
        <f t="shared" si="63"/>
        <v>0</v>
      </c>
      <c r="AR278" s="41" t="s">
        <v>339</v>
      </c>
      <c r="AT278" s="41" t="s">
        <v>431</v>
      </c>
      <c r="AU278" s="41" t="s">
        <v>315</v>
      </c>
      <c r="AY278" s="17" t="s">
        <v>304</v>
      </c>
      <c r="BE278" s="42">
        <f t="shared" si="64"/>
        <v>0</v>
      </c>
      <c r="BF278" s="42">
        <f t="shared" si="65"/>
        <v>0</v>
      </c>
      <c r="BG278" s="42">
        <f t="shared" si="66"/>
        <v>0</v>
      </c>
      <c r="BH278" s="42">
        <f t="shared" si="67"/>
        <v>0</v>
      </c>
      <c r="BI278" s="42">
        <f t="shared" si="68"/>
        <v>0</v>
      </c>
      <c r="BJ278" s="17" t="s">
        <v>8</v>
      </c>
      <c r="BK278" s="42">
        <f t="shared" si="69"/>
        <v>0</v>
      </c>
      <c r="BL278" s="17" t="s">
        <v>108</v>
      </c>
      <c r="BM278" s="41" t="s">
        <v>1609</v>
      </c>
    </row>
    <row r="279" spans="2:65" s="1" customFormat="1" ht="16.5" customHeight="1" x14ac:dyDescent="0.2">
      <c r="B279" s="24"/>
      <c r="C279" s="176" t="s">
        <v>1000</v>
      </c>
      <c r="D279" s="176" t="s">
        <v>431</v>
      </c>
      <c r="E279" s="177" t="s">
        <v>3485</v>
      </c>
      <c r="F279" s="178" t="s">
        <v>3270</v>
      </c>
      <c r="G279" s="179" t="s">
        <v>346</v>
      </c>
      <c r="H279" s="180">
        <v>45</v>
      </c>
      <c r="I279" s="46"/>
      <c r="J279" s="181">
        <f t="shared" si="60"/>
        <v>0</v>
      </c>
      <c r="K279" s="178" t="s">
        <v>1</v>
      </c>
      <c r="L279" s="182"/>
      <c r="M279" s="183" t="s">
        <v>1</v>
      </c>
      <c r="N279" s="184" t="s">
        <v>42</v>
      </c>
      <c r="P279" s="158">
        <f t="shared" si="61"/>
        <v>0</v>
      </c>
      <c r="Q279" s="158">
        <v>0</v>
      </c>
      <c r="R279" s="158">
        <f t="shared" si="62"/>
        <v>0</v>
      </c>
      <c r="S279" s="158">
        <v>0</v>
      </c>
      <c r="T279" s="159">
        <f t="shared" si="63"/>
        <v>0</v>
      </c>
      <c r="AR279" s="41" t="s">
        <v>339</v>
      </c>
      <c r="AT279" s="41" t="s">
        <v>431</v>
      </c>
      <c r="AU279" s="41" t="s">
        <v>315</v>
      </c>
      <c r="AY279" s="17" t="s">
        <v>304</v>
      </c>
      <c r="BE279" s="42">
        <f t="shared" si="64"/>
        <v>0</v>
      </c>
      <c r="BF279" s="42">
        <f t="shared" si="65"/>
        <v>0</v>
      </c>
      <c r="BG279" s="42">
        <f t="shared" si="66"/>
        <v>0</v>
      </c>
      <c r="BH279" s="42">
        <f t="shared" si="67"/>
        <v>0</v>
      </c>
      <c r="BI279" s="42">
        <f t="shared" si="68"/>
        <v>0</v>
      </c>
      <c r="BJ279" s="17" t="s">
        <v>8</v>
      </c>
      <c r="BK279" s="42">
        <f t="shared" si="69"/>
        <v>0</v>
      </c>
      <c r="BL279" s="17" t="s">
        <v>108</v>
      </c>
      <c r="BM279" s="41" t="s">
        <v>1617</v>
      </c>
    </row>
    <row r="280" spans="2:65" s="1" customFormat="1" ht="16.5" customHeight="1" x14ac:dyDescent="0.2">
      <c r="B280" s="24"/>
      <c r="C280" s="176" t="s">
        <v>1013</v>
      </c>
      <c r="D280" s="176" t="s">
        <v>431</v>
      </c>
      <c r="E280" s="177" t="s">
        <v>3486</v>
      </c>
      <c r="F280" s="178" t="s">
        <v>3272</v>
      </c>
      <c r="G280" s="179" t="s">
        <v>346</v>
      </c>
      <c r="H280" s="180">
        <v>10</v>
      </c>
      <c r="I280" s="46"/>
      <c r="J280" s="181">
        <f t="shared" si="60"/>
        <v>0</v>
      </c>
      <c r="K280" s="178" t="s">
        <v>1</v>
      </c>
      <c r="L280" s="182"/>
      <c r="M280" s="183" t="s">
        <v>1</v>
      </c>
      <c r="N280" s="184" t="s">
        <v>42</v>
      </c>
      <c r="P280" s="158">
        <f t="shared" si="61"/>
        <v>0</v>
      </c>
      <c r="Q280" s="158">
        <v>0</v>
      </c>
      <c r="R280" s="158">
        <f t="shared" si="62"/>
        <v>0</v>
      </c>
      <c r="S280" s="158">
        <v>0</v>
      </c>
      <c r="T280" s="159">
        <f t="shared" si="63"/>
        <v>0</v>
      </c>
      <c r="AR280" s="41" t="s">
        <v>339</v>
      </c>
      <c r="AT280" s="41" t="s">
        <v>431</v>
      </c>
      <c r="AU280" s="41" t="s">
        <v>315</v>
      </c>
      <c r="AY280" s="17" t="s">
        <v>304</v>
      </c>
      <c r="BE280" s="42">
        <f t="shared" si="64"/>
        <v>0</v>
      </c>
      <c r="BF280" s="42">
        <f t="shared" si="65"/>
        <v>0</v>
      </c>
      <c r="BG280" s="42">
        <f t="shared" si="66"/>
        <v>0</v>
      </c>
      <c r="BH280" s="42">
        <f t="shared" si="67"/>
        <v>0</v>
      </c>
      <c r="BI280" s="42">
        <f t="shared" si="68"/>
        <v>0</v>
      </c>
      <c r="BJ280" s="17" t="s">
        <v>8</v>
      </c>
      <c r="BK280" s="42">
        <f t="shared" si="69"/>
        <v>0</v>
      </c>
      <c r="BL280" s="17" t="s">
        <v>108</v>
      </c>
      <c r="BM280" s="41" t="s">
        <v>1627</v>
      </c>
    </row>
    <row r="281" spans="2:65" s="1" customFormat="1" ht="16.5" customHeight="1" x14ac:dyDescent="0.2">
      <c r="B281" s="24"/>
      <c r="C281" s="176" t="s">
        <v>1018</v>
      </c>
      <c r="D281" s="176" t="s">
        <v>431</v>
      </c>
      <c r="E281" s="177" t="s">
        <v>3487</v>
      </c>
      <c r="F281" s="178" t="s">
        <v>3274</v>
      </c>
      <c r="G281" s="179" t="s">
        <v>346</v>
      </c>
      <c r="H281" s="180">
        <v>48</v>
      </c>
      <c r="I281" s="46"/>
      <c r="J281" s="181">
        <f t="shared" si="60"/>
        <v>0</v>
      </c>
      <c r="K281" s="178" t="s">
        <v>1</v>
      </c>
      <c r="L281" s="182"/>
      <c r="M281" s="183" t="s">
        <v>1</v>
      </c>
      <c r="N281" s="184" t="s">
        <v>42</v>
      </c>
      <c r="P281" s="158">
        <f t="shared" si="61"/>
        <v>0</v>
      </c>
      <c r="Q281" s="158">
        <v>0</v>
      </c>
      <c r="R281" s="158">
        <f t="shared" si="62"/>
        <v>0</v>
      </c>
      <c r="S281" s="158">
        <v>0</v>
      </c>
      <c r="T281" s="159">
        <f t="shared" si="63"/>
        <v>0</v>
      </c>
      <c r="AR281" s="41" t="s">
        <v>339</v>
      </c>
      <c r="AT281" s="41" t="s">
        <v>431</v>
      </c>
      <c r="AU281" s="41" t="s">
        <v>315</v>
      </c>
      <c r="AY281" s="17" t="s">
        <v>304</v>
      </c>
      <c r="BE281" s="42">
        <f t="shared" si="64"/>
        <v>0</v>
      </c>
      <c r="BF281" s="42">
        <f t="shared" si="65"/>
        <v>0</v>
      </c>
      <c r="BG281" s="42">
        <f t="shared" si="66"/>
        <v>0</v>
      </c>
      <c r="BH281" s="42">
        <f t="shared" si="67"/>
        <v>0</v>
      </c>
      <c r="BI281" s="42">
        <f t="shared" si="68"/>
        <v>0</v>
      </c>
      <c r="BJ281" s="17" t="s">
        <v>8</v>
      </c>
      <c r="BK281" s="42">
        <f t="shared" si="69"/>
        <v>0</v>
      </c>
      <c r="BL281" s="17" t="s">
        <v>108</v>
      </c>
      <c r="BM281" s="41" t="s">
        <v>1641</v>
      </c>
    </row>
    <row r="282" spans="2:65" s="1" customFormat="1" ht="16.5" customHeight="1" x14ac:dyDescent="0.2">
      <c r="B282" s="24"/>
      <c r="C282" s="176" t="s">
        <v>1033</v>
      </c>
      <c r="D282" s="176" t="s">
        <v>431</v>
      </c>
      <c r="E282" s="177" t="s">
        <v>3488</v>
      </c>
      <c r="F282" s="178" t="s">
        <v>3276</v>
      </c>
      <c r="G282" s="179" t="s">
        <v>346</v>
      </c>
      <c r="H282" s="180">
        <v>32</v>
      </c>
      <c r="I282" s="46"/>
      <c r="J282" s="181">
        <f t="shared" si="60"/>
        <v>0</v>
      </c>
      <c r="K282" s="178" t="s">
        <v>1</v>
      </c>
      <c r="L282" s="182"/>
      <c r="M282" s="183" t="s">
        <v>1</v>
      </c>
      <c r="N282" s="184" t="s">
        <v>42</v>
      </c>
      <c r="P282" s="158">
        <f t="shared" si="61"/>
        <v>0</v>
      </c>
      <c r="Q282" s="158">
        <v>0</v>
      </c>
      <c r="R282" s="158">
        <f t="shared" si="62"/>
        <v>0</v>
      </c>
      <c r="S282" s="158">
        <v>0</v>
      </c>
      <c r="T282" s="159">
        <f t="shared" si="63"/>
        <v>0</v>
      </c>
      <c r="AR282" s="41" t="s">
        <v>339</v>
      </c>
      <c r="AT282" s="41" t="s">
        <v>431</v>
      </c>
      <c r="AU282" s="41" t="s">
        <v>315</v>
      </c>
      <c r="AY282" s="17" t="s">
        <v>304</v>
      </c>
      <c r="BE282" s="42">
        <f t="shared" si="64"/>
        <v>0</v>
      </c>
      <c r="BF282" s="42">
        <f t="shared" si="65"/>
        <v>0</v>
      </c>
      <c r="BG282" s="42">
        <f t="shared" si="66"/>
        <v>0</v>
      </c>
      <c r="BH282" s="42">
        <f t="shared" si="67"/>
        <v>0</v>
      </c>
      <c r="BI282" s="42">
        <f t="shared" si="68"/>
        <v>0</v>
      </c>
      <c r="BJ282" s="17" t="s">
        <v>8</v>
      </c>
      <c r="BK282" s="42">
        <f t="shared" si="69"/>
        <v>0</v>
      </c>
      <c r="BL282" s="17" t="s">
        <v>108</v>
      </c>
      <c r="BM282" s="41" t="s">
        <v>1650</v>
      </c>
    </row>
    <row r="283" spans="2:65" s="1" customFormat="1" ht="16.5" customHeight="1" x14ac:dyDescent="0.2">
      <c r="B283" s="24"/>
      <c r="C283" s="176" t="s">
        <v>1039</v>
      </c>
      <c r="D283" s="176" t="s">
        <v>431</v>
      </c>
      <c r="E283" s="177" t="s">
        <v>3489</v>
      </c>
      <c r="F283" s="178" t="s">
        <v>3490</v>
      </c>
      <c r="G283" s="179" t="s">
        <v>2656</v>
      </c>
      <c r="H283" s="180">
        <v>26</v>
      </c>
      <c r="I283" s="46"/>
      <c r="J283" s="181">
        <f t="shared" si="60"/>
        <v>0</v>
      </c>
      <c r="K283" s="178" t="s">
        <v>1</v>
      </c>
      <c r="L283" s="182"/>
      <c r="M283" s="183" t="s">
        <v>1</v>
      </c>
      <c r="N283" s="184" t="s">
        <v>42</v>
      </c>
      <c r="P283" s="158">
        <f t="shared" si="61"/>
        <v>0</v>
      </c>
      <c r="Q283" s="158">
        <v>0</v>
      </c>
      <c r="R283" s="158">
        <f t="shared" si="62"/>
        <v>0</v>
      </c>
      <c r="S283" s="158">
        <v>0</v>
      </c>
      <c r="T283" s="159">
        <f t="shared" si="63"/>
        <v>0</v>
      </c>
      <c r="AR283" s="41" t="s">
        <v>339</v>
      </c>
      <c r="AT283" s="41" t="s">
        <v>431</v>
      </c>
      <c r="AU283" s="41" t="s">
        <v>315</v>
      </c>
      <c r="AY283" s="17" t="s">
        <v>304</v>
      </c>
      <c r="BE283" s="42">
        <f t="shared" si="64"/>
        <v>0</v>
      </c>
      <c r="BF283" s="42">
        <f t="shared" si="65"/>
        <v>0</v>
      </c>
      <c r="BG283" s="42">
        <f t="shared" si="66"/>
        <v>0</v>
      </c>
      <c r="BH283" s="42">
        <f t="shared" si="67"/>
        <v>0</v>
      </c>
      <c r="BI283" s="42">
        <f t="shared" si="68"/>
        <v>0</v>
      </c>
      <c r="BJ283" s="17" t="s">
        <v>8</v>
      </c>
      <c r="BK283" s="42">
        <f t="shared" si="69"/>
        <v>0</v>
      </c>
      <c r="BL283" s="17" t="s">
        <v>108</v>
      </c>
      <c r="BM283" s="41" t="s">
        <v>1660</v>
      </c>
    </row>
    <row r="284" spans="2:65" s="1" customFormat="1" ht="16.5" customHeight="1" x14ac:dyDescent="0.2">
      <c r="B284" s="24"/>
      <c r="C284" s="176" t="s">
        <v>1043</v>
      </c>
      <c r="D284" s="176" t="s">
        <v>431</v>
      </c>
      <c r="E284" s="177" t="s">
        <v>3491</v>
      </c>
      <c r="F284" s="178" t="s">
        <v>3280</v>
      </c>
      <c r="G284" s="179" t="s">
        <v>2656</v>
      </c>
      <c r="H284" s="180">
        <v>15</v>
      </c>
      <c r="I284" s="46"/>
      <c r="J284" s="181">
        <f t="shared" si="60"/>
        <v>0</v>
      </c>
      <c r="K284" s="178" t="s">
        <v>1</v>
      </c>
      <c r="L284" s="182"/>
      <c r="M284" s="183" t="s">
        <v>1</v>
      </c>
      <c r="N284" s="184" t="s">
        <v>42</v>
      </c>
      <c r="P284" s="158">
        <f t="shared" si="61"/>
        <v>0</v>
      </c>
      <c r="Q284" s="158">
        <v>0</v>
      </c>
      <c r="R284" s="158">
        <f t="shared" si="62"/>
        <v>0</v>
      </c>
      <c r="S284" s="158">
        <v>0</v>
      </c>
      <c r="T284" s="159">
        <f t="shared" si="63"/>
        <v>0</v>
      </c>
      <c r="AR284" s="41" t="s">
        <v>339</v>
      </c>
      <c r="AT284" s="41" t="s">
        <v>431</v>
      </c>
      <c r="AU284" s="41" t="s">
        <v>315</v>
      </c>
      <c r="AY284" s="17" t="s">
        <v>304</v>
      </c>
      <c r="BE284" s="42">
        <f t="shared" si="64"/>
        <v>0</v>
      </c>
      <c r="BF284" s="42">
        <f t="shared" si="65"/>
        <v>0</v>
      </c>
      <c r="BG284" s="42">
        <f t="shared" si="66"/>
        <v>0</v>
      </c>
      <c r="BH284" s="42">
        <f t="shared" si="67"/>
        <v>0</v>
      </c>
      <c r="BI284" s="42">
        <f t="shared" si="68"/>
        <v>0</v>
      </c>
      <c r="BJ284" s="17" t="s">
        <v>8</v>
      </c>
      <c r="BK284" s="42">
        <f t="shared" si="69"/>
        <v>0</v>
      </c>
      <c r="BL284" s="17" t="s">
        <v>108</v>
      </c>
      <c r="BM284" s="41" t="s">
        <v>1670</v>
      </c>
    </row>
    <row r="285" spans="2:65" s="1" customFormat="1" ht="16.5" customHeight="1" x14ac:dyDescent="0.2">
      <c r="B285" s="24"/>
      <c r="C285" s="176" t="s">
        <v>1052</v>
      </c>
      <c r="D285" s="176" t="s">
        <v>431</v>
      </c>
      <c r="E285" s="177" t="s">
        <v>3492</v>
      </c>
      <c r="F285" s="178" t="s">
        <v>3282</v>
      </c>
      <c r="G285" s="179" t="s">
        <v>2656</v>
      </c>
      <c r="H285" s="180">
        <v>9</v>
      </c>
      <c r="I285" s="46"/>
      <c r="J285" s="181">
        <f t="shared" si="60"/>
        <v>0</v>
      </c>
      <c r="K285" s="178" t="s">
        <v>1</v>
      </c>
      <c r="L285" s="182"/>
      <c r="M285" s="183" t="s">
        <v>1</v>
      </c>
      <c r="N285" s="184" t="s">
        <v>42</v>
      </c>
      <c r="P285" s="158">
        <f t="shared" si="61"/>
        <v>0</v>
      </c>
      <c r="Q285" s="158">
        <v>0</v>
      </c>
      <c r="R285" s="158">
        <f t="shared" si="62"/>
        <v>0</v>
      </c>
      <c r="S285" s="158">
        <v>0</v>
      </c>
      <c r="T285" s="159">
        <f t="shared" si="63"/>
        <v>0</v>
      </c>
      <c r="AR285" s="41" t="s">
        <v>339</v>
      </c>
      <c r="AT285" s="41" t="s">
        <v>431</v>
      </c>
      <c r="AU285" s="41" t="s">
        <v>315</v>
      </c>
      <c r="AY285" s="17" t="s">
        <v>304</v>
      </c>
      <c r="BE285" s="42">
        <f t="shared" si="64"/>
        <v>0</v>
      </c>
      <c r="BF285" s="42">
        <f t="shared" si="65"/>
        <v>0</v>
      </c>
      <c r="BG285" s="42">
        <f t="shared" si="66"/>
        <v>0</v>
      </c>
      <c r="BH285" s="42">
        <f t="shared" si="67"/>
        <v>0</v>
      </c>
      <c r="BI285" s="42">
        <f t="shared" si="68"/>
        <v>0</v>
      </c>
      <c r="BJ285" s="17" t="s">
        <v>8</v>
      </c>
      <c r="BK285" s="42">
        <f t="shared" si="69"/>
        <v>0</v>
      </c>
      <c r="BL285" s="17" t="s">
        <v>108</v>
      </c>
      <c r="BM285" s="41" t="s">
        <v>1679</v>
      </c>
    </row>
    <row r="286" spans="2:65" s="1" customFormat="1" ht="16.5" customHeight="1" x14ac:dyDescent="0.2">
      <c r="B286" s="24"/>
      <c r="C286" s="176" t="s">
        <v>1057</v>
      </c>
      <c r="D286" s="176" t="s">
        <v>431</v>
      </c>
      <c r="E286" s="177" t="s">
        <v>3493</v>
      </c>
      <c r="F286" s="178" t="s">
        <v>3284</v>
      </c>
      <c r="G286" s="179" t="s">
        <v>2656</v>
      </c>
      <c r="H286" s="180">
        <v>54</v>
      </c>
      <c r="I286" s="46"/>
      <c r="J286" s="181">
        <f t="shared" si="60"/>
        <v>0</v>
      </c>
      <c r="K286" s="178" t="s">
        <v>1</v>
      </c>
      <c r="L286" s="182"/>
      <c r="M286" s="183" t="s">
        <v>1</v>
      </c>
      <c r="N286" s="184" t="s">
        <v>42</v>
      </c>
      <c r="P286" s="158">
        <f t="shared" si="61"/>
        <v>0</v>
      </c>
      <c r="Q286" s="158">
        <v>0</v>
      </c>
      <c r="R286" s="158">
        <f t="shared" si="62"/>
        <v>0</v>
      </c>
      <c r="S286" s="158">
        <v>0</v>
      </c>
      <c r="T286" s="159">
        <f t="shared" si="63"/>
        <v>0</v>
      </c>
      <c r="AR286" s="41" t="s">
        <v>339</v>
      </c>
      <c r="AT286" s="41" t="s">
        <v>431</v>
      </c>
      <c r="AU286" s="41" t="s">
        <v>315</v>
      </c>
      <c r="AY286" s="17" t="s">
        <v>304</v>
      </c>
      <c r="BE286" s="42">
        <f t="shared" si="64"/>
        <v>0</v>
      </c>
      <c r="BF286" s="42">
        <f t="shared" si="65"/>
        <v>0</v>
      </c>
      <c r="BG286" s="42">
        <f t="shared" si="66"/>
        <v>0</v>
      </c>
      <c r="BH286" s="42">
        <f t="shared" si="67"/>
        <v>0</v>
      </c>
      <c r="BI286" s="42">
        <f t="shared" si="68"/>
        <v>0</v>
      </c>
      <c r="BJ286" s="17" t="s">
        <v>8</v>
      </c>
      <c r="BK286" s="42">
        <f t="shared" si="69"/>
        <v>0</v>
      </c>
      <c r="BL286" s="17" t="s">
        <v>108</v>
      </c>
      <c r="BM286" s="41" t="s">
        <v>1689</v>
      </c>
    </row>
    <row r="287" spans="2:65" s="1" customFormat="1" ht="16.5" customHeight="1" x14ac:dyDescent="0.2">
      <c r="B287" s="24"/>
      <c r="C287" s="176" t="s">
        <v>1076</v>
      </c>
      <c r="D287" s="176" t="s">
        <v>431</v>
      </c>
      <c r="E287" s="177" t="s">
        <v>3494</v>
      </c>
      <c r="F287" s="178" t="s">
        <v>3495</v>
      </c>
      <c r="G287" s="179" t="s">
        <v>346</v>
      </c>
      <c r="H287" s="180">
        <v>188</v>
      </c>
      <c r="I287" s="46"/>
      <c r="J287" s="181">
        <f t="shared" si="60"/>
        <v>0</v>
      </c>
      <c r="K287" s="178" t="s">
        <v>1</v>
      </c>
      <c r="L287" s="182"/>
      <c r="M287" s="183" t="s">
        <v>1</v>
      </c>
      <c r="N287" s="184" t="s">
        <v>42</v>
      </c>
      <c r="P287" s="158">
        <f t="shared" si="61"/>
        <v>0</v>
      </c>
      <c r="Q287" s="158">
        <v>0</v>
      </c>
      <c r="R287" s="158">
        <f t="shared" si="62"/>
        <v>0</v>
      </c>
      <c r="S287" s="158">
        <v>0</v>
      </c>
      <c r="T287" s="159">
        <f t="shared" si="63"/>
        <v>0</v>
      </c>
      <c r="AR287" s="41" t="s">
        <v>339</v>
      </c>
      <c r="AT287" s="41" t="s">
        <v>431</v>
      </c>
      <c r="AU287" s="41" t="s">
        <v>315</v>
      </c>
      <c r="AY287" s="17" t="s">
        <v>304</v>
      </c>
      <c r="BE287" s="42">
        <f t="shared" si="64"/>
        <v>0</v>
      </c>
      <c r="BF287" s="42">
        <f t="shared" si="65"/>
        <v>0</v>
      </c>
      <c r="BG287" s="42">
        <f t="shared" si="66"/>
        <v>0</v>
      </c>
      <c r="BH287" s="42">
        <f t="shared" si="67"/>
        <v>0</v>
      </c>
      <c r="BI287" s="42">
        <f t="shared" si="68"/>
        <v>0</v>
      </c>
      <c r="BJ287" s="17" t="s">
        <v>8</v>
      </c>
      <c r="BK287" s="42">
        <f t="shared" si="69"/>
        <v>0</v>
      </c>
      <c r="BL287" s="17" t="s">
        <v>108</v>
      </c>
      <c r="BM287" s="41" t="s">
        <v>1708</v>
      </c>
    </row>
    <row r="288" spans="2:65" s="1" customFormat="1" ht="16.5" customHeight="1" x14ac:dyDescent="0.2">
      <c r="B288" s="24"/>
      <c r="C288" s="176" t="s">
        <v>1081</v>
      </c>
      <c r="D288" s="176" t="s">
        <v>431</v>
      </c>
      <c r="E288" s="177" t="s">
        <v>3496</v>
      </c>
      <c r="F288" s="178" t="s">
        <v>3497</v>
      </c>
      <c r="G288" s="179" t="s">
        <v>346</v>
      </c>
      <c r="H288" s="180">
        <v>146</v>
      </c>
      <c r="I288" s="46"/>
      <c r="J288" s="181">
        <f t="shared" si="60"/>
        <v>0</v>
      </c>
      <c r="K288" s="178" t="s">
        <v>1</v>
      </c>
      <c r="L288" s="182"/>
      <c r="M288" s="183" t="s">
        <v>1</v>
      </c>
      <c r="N288" s="184" t="s">
        <v>42</v>
      </c>
      <c r="P288" s="158">
        <f t="shared" si="61"/>
        <v>0</v>
      </c>
      <c r="Q288" s="158">
        <v>0</v>
      </c>
      <c r="R288" s="158">
        <f t="shared" si="62"/>
        <v>0</v>
      </c>
      <c r="S288" s="158">
        <v>0</v>
      </c>
      <c r="T288" s="159">
        <f t="shared" si="63"/>
        <v>0</v>
      </c>
      <c r="AR288" s="41" t="s">
        <v>339</v>
      </c>
      <c r="AT288" s="41" t="s">
        <v>431</v>
      </c>
      <c r="AU288" s="41" t="s">
        <v>315</v>
      </c>
      <c r="AY288" s="17" t="s">
        <v>304</v>
      </c>
      <c r="BE288" s="42">
        <f t="shared" si="64"/>
        <v>0</v>
      </c>
      <c r="BF288" s="42">
        <f t="shared" si="65"/>
        <v>0</v>
      </c>
      <c r="BG288" s="42">
        <f t="shared" si="66"/>
        <v>0</v>
      </c>
      <c r="BH288" s="42">
        <f t="shared" si="67"/>
        <v>0</v>
      </c>
      <c r="BI288" s="42">
        <f t="shared" si="68"/>
        <v>0</v>
      </c>
      <c r="BJ288" s="17" t="s">
        <v>8</v>
      </c>
      <c r="BK288" s="42">
        <f t="shared" si="69"/>
        <v>0</v>
      </c>
      <c r="BL288" s="17" t="s">
        <v>108</v>
      </c>
      <c r="BM288" s="41" t="s">
        <v>1729</v>
      </c>
    </row>
    <row r="289" spans="2:65" s="1" customFormat="1" ht="16.5" customHeight="1" x14ac:dyDescent="0.2">
      <c r="B289" s="24"/>
      <c r="C289" s="176" t="s">
        <v>1086</v>
      </c>
      <c r="D289" s="176" t="s">
        <v>431</v>
      </c>
      <c r="E289" s="177" t="s">
        <v>3498</v>
      </c>
      <c r="F289" s="178" t="s">
        <v>3499</v>
      </c>
      <c r="G289" s="179" t="s">
        <v>346</v>
      </c>
      <c r="H289" s="180">
        <v>18</v>
      </c>
      <c r="I289" s="46"/>
      <c r="J289" s="181">
        <f t="shared" si="60"/>
        <v>0</v>
      </c>
      <c r="K289" s="178" t="s">
        <v>1</v>
      </c>
      <c r="L289" s="182"/>
      <c r="M289" s="183" t="s">
        <v>1</v>
      </c>
      <c r="N289" s="184" t="s">
        <v>42</v>
      </c>
      <c r="P289" s="158">
        <f t="shared" si="61"/>
        <v>0</v>
      </c>
      <c r="Q289" s="158">
        <v>0</v>
      </c>
      <c r="R289" s="158">
        <f t="shared" si="62"/>
        <v>0</v>
      </c>
      <c r="S289" s="158">
        <v>0</v>
      </c>
      <c r="T289" s="159">
        <f t="shared" si="63"/>
        <v>0</v>
      </c>
      <c r="AR289" s="41" t="s">
        <v>339</v>
      </c>
      <c r="AT289" s="41" t="s">
        <v>431</v>
      </c>
      <c r="AU289" s="41" t="s">
        <v>315</v>
      </c>
      <c r="AY289" s="17" t="s">
        <v>304</v>
      </c>
      <c r="BE289" s="42">
        <f t="shared" si="64"/>
        <v>0</v>
      </c>
      <c r="BF289" s="42">
        <f t="shared" si="65"/>
        <v>0</v>
      </c>
      <c r="BG289" s="42">
        <f t="shared" si="66"/>
        <v>0</v>
      </c>
      <c r="BH289" s="42">
        <f t="shared" si="67"/>
        <v>0</v>
      </c>
      <c r="BI289" s="42">
        <f t="shared" si="68"/>
        <v>0</v>
      </c>
      <c r="BJ289" s="17" t="s">
        <v>8</v>
      </c>
      <c r="BK289" s="42">
        <f t="shared" si="69"/>
        <v>0</v>
      </c>
      <c r="BL289" s="17" t="s">
        <v>108</v>
      </c>
      <c r="BM289" s="41" t="s">
        <v>1740</v>
      </c>
    </row>
    <row r="290" spans="2:65" s="1" customFormat="1" ht="21.75" customHeight="1" x14ac:dyDescent="0.2">
      <c r="B290" s="24"/>
      <c r="C290" s="176" t="s">
        <v>1091</v>
      </c>
      <c r="D290" s="176" t="s">
        <v>431</v>
      </c>
      <c r="E290" s="177" t="s">
        <v>3500</v>
      </c>
      <c r="F290" s="178" t="s">
        <v>3501</v>
      </c>
      <c r="G290" s="179" t="s">
        <v>1444</v>
      </c>
      <c r="H290" s="180">
        <v>76.8</v>
      </c>
      <c r="I290" s="46"/>
      <c r="J290" s="181">
        <f t="shared" si="60"/>
        <v>0</v>
      </c>
      <c r="K290" s="178" t="s">
        <v>1</v>
      </c>
      <c r="L290" s="182"/>
      <c r="M290" s="183" t="s">
        <v>1</v>
      </c>
      <c r="N290" s="184" t="s">
        <v>42</v>
      </c>
      <c r="P290" s="158">
        <f t="shared" si="61"/>
        <v>0</v>
      </c>
      <c r="Q290" s="158">
        <v>0</v>
      </c>
      <c r="R290" s="158">
        <f t="shared" si="62"/>
        <v>0</v>
      </c>
      <c r="S290" s="158">
        <v>0</v>
      </c>
      <c r="T290" s="159">
        <f t="shared" si="63"/>
        <v>0</v>
      </c>
      <c r="AR290" s="41" t="s">
        <v>339</v>
      </c>
      <c r="AT290" s="41" t="s">
        <v>431</v>
      </c>
      <c r="AU290" s="41" t="s">
        <v>315</v>
      </c>
      <c r="AY290" s="17" t="s">
        <v>304</v>
      </c>
      <c r="BE290" s="42">
        <f t="shared" si="64"/>
        <v>0</v>
      </c>
      <c r="BF290" s="42">
        <f t="shared" si="65"/>
        <v>0</v>
      </c>
      <c r="BG290" s="42">
        <f t="shared" si="66"/>
        <v>0</v>
      </c>
      <c r="BH290" s="42">
        <f t="shared" si="67"/>
        <v>0</v>
      </c>
      <c r="BI290" s="42">
        <f t="shared" si="68"/>
        <v>0</v>
      </c>
      <c r="BJ290" s="17" t="s">
        <v>8</v>
      </c>
      <c r="BK290" s="42">
        <f t="shared" si="69"/>
        <v>0</v>
      </c>
      <c r="BL290" s="17" t="s">
        <v>108</v>
      </c>
      <c r="BM290" s="41" t="s">
        <v>1749</v>
      </c>
    </row>
    <row r="291" spans="2:65" s="1" customFormat="1" ht="21.75" customHeight="1" x14ac:dyDescent="0.2">
      <c r="B291" s="24"/>
      <c r="C291" s="176" t="s">
        <v>1102</v>
      </c>
      <c r="D291" s="176" t="s">
        <v>431</v>
      </c>
      <c r="E291" s="177" t="s">
        <v>3500</v>
      </c>
      <c r="F291" s="178" t="s">
        <v>3501</v>
      </c>
      <c r="G291" s="179" t="s">
        <v>1444</v>
      </c>
      <c r="H291" s="180">
        <v>18.899999999999999</v>
      </c>
      <c r="I291" s="46"/>
      <c r="J291" s="181">
        <f t="shared" si="60"/>
        <v>0</v>
      </c>
      <c r="K291" s="178" t="s">
        <v>1</v>
      </c>
      <c r="L291" s="182"/>
      <c r="M291" s="183" t="s">
        <v>1</v>
      </c>
      <c r="N291" s="184" t="s">
        <v>42</v>
      </c>
      <c r="P291" s="158">
        <f t="shared" si="61"/>
        <v>0</v>
      </c>
      <c r="Q291" s="158">
        <v>0</v>
      </c>
      <c r="R291" s="158">
        <f t="shared" si="62"/>
        <v>0</v>
      </c>
      <c r="S291" s="158">
        <v>0</v>
      </c>
      <c r="T291" s="159">
        <f t="shared" si="63"/>
        <v>0</v>
      </c>
      <c r="AR291" s="41" t="s">
        <v>339</v>
      </c>
      <c r="AT291" s="41" t="s">
        <v>431</v>
      </c>
      <c r="AU291" s="41" t="s">
        <v>315</v>
      </c>
      <c r="AY291" s="17" t="s">
        <v>304</v>
      </c>
      <c r="BE291" s="42">
        <f t="shared" si="64"/>
        <v>0</v>
      </c>
      <c r="BF291" s="42">
        <f t="shared" si="65"/>
        <v>0</v>
      </c>
      <c r="BG291" s="42">
        <f t="shared" si="66"/>
        <v>0</v>
      </c>
      <c r="BH291" s="42">
        <f t="shared" si="67"/>
        <v>0</v>
      </c>
      <c r="BI291" s="42">
        <f t="shared" si="68"/>
        <v>0</v>
      </c>
      <c r="BJ291" s="17" t="s">
        <v>8</v>
      </c>
      <c r="BK291" s="42">
        <f t="shared" si="69"/>
        <v>0</v>
      </c>
      <c r="BL291" s="17" t="s">
        <v>108</v>
      </c>
      <c r="BM291" s="41" t="s">
        <v>1761</v>
      </c>
    </row>
    <row r="292" spans="2:65" s="1" customFormat="1" ht="21.75" customHeight="1" x14ac:dyDescent="0.2">
      <c r="B292" s="24"/>
      <c r="C292" s="176" t="s">
        <v>1106</v>
      </c>
      <c r="D292" s="176" t="s">
        <v>431</v>
      </c>
      <c r="E292" s="177" t="s">
        <v>3500</v>
      </c>
      <c r="F292" s="178" t="s">
        <v>3501</v>
      </c>
      <c r="G292" s="179" t="s">
        <v>1444</v>
      </c>
      <c r="H292" s="180">
        <v>6.3</v>
      </c>
      <c r="I292" s="46"/>
      <c r="J292" s="181">
        <f t="shared" si="60"/>
        <v>0</v>
      </c>
      <c r="K292" s="178" t="s">
        <v>1</v>
      </c>
      <c r="L292" s="182"/>
      <c r="M292" s="183" t="s">
        <v>1</v>
      </c>
      <c r="N292" s="184" t="s">
        <v>42</v>
      </c>
      <c r="P292" s="158">
        <f t="shared" si="61"/>
        <v>0</v>
      </c>
      <c r="Q292" s="158">
        <v>0</v>
      </c>
      <c r="R292" s="158">
        <f t="shared" si="62"/>
        <v>0</v>
      </c>
      <c r="S292" s="158">
        <v>0</v>
      </c>
      <c r="T292" s="159">
        <f t="shared" si="63"/>
        <v>0</v>
      </c>
      <c r="AR292" s="41" t="s">
        <v>339</v>
      </c>
      <c r="AT292" s="41" t="s">
        <v>431</v>
      </c>
      <c r="AU292" s="41" t="s">
        <v>315</v>
      </c>
      <c r="AY292" s="17" t="s">
        <v>304</v>
      </c>
      <c r="BE292" s="42">
        <f t="shared" si="64"/>
        <v>0</v>
      </c>
      <c r="BF292" s="42">
        <f t="shared" si="65"/>
        <v>0</v>
      </c>
      <c r="BG292" s="42">
        <f t="shared" si="66"/>
        <v>0</v>
      </c>
      <c r="BH292" s="42">
        <f t="shared" si="67"/>
        <v>0</v>
      </c>
      <c r="BI292" s="42">
        <f t="shared" si="68"/>
        <v>0</v>
      </c>
      <c r="BJ292" s="17" t="s">
        <v>8</v>
      </c>
      <c r="BK292" s="42">
        <f t="shared" si="69"/>
        <v>0</v>
      </c>
      <c r="BL292" s="17" t="s">
        <v>108</v>
      </c>
      <c r="BM292" s="41" t="s">
        <v>1770</v>
      </c>
    </row>
    <row r="293" spans="2:65" s="1" customFormat="1" ht="21.75" customHeight="1" x14ac:dyDescent="0.2">
      <c r="B293" s="24"/>
      <c r="C293" s="176" t="s">
        <v>1110</v>
      </c>
      <c r="D293" s="176" t="s">
        <v>431</v>
      </c>
      <c r="E293" s="177" t="s">
        <v>3500</v>
      </c>
      <c r="F293" s="178" t="s">
        <v>3501</v>
      </c>
      <c r="G293" s="179" t="s">
        <v>1444</v>
      </c>
      <c r="H293" s="180">
        <v>22.56</v>
      </c>
      <c r="I293" s="46"/>
      <c r="J293" s="181">
        <f t="shared" si="60"/>
        <v>0</v>
      </c>
      <c r="K293" s="178" t="s">
        <v>1</v>
      </c>
      <c r="L293" s="182"/>
      <c r="M293" s="183" t="s">
        <v>1</v>
      </c>
      <c r="N293" s="184" t="s">
        <v>42</v>
      </c>
      <c r="P293" s="158">
        <f t="shared" si="61"/>
        <v>0</v>
      </c>
      <c r="Q293" s="158">
        <v>0</v>
      </c>
      <c r="R293" s="158">
        <f t="shared" si="62"/>
        <v>0</v>
      </c>
      <c r="S293" s="158">
        <v>0</v>
      </c>
      <c r="T293" s="159">
        <f t="shared" si="63"/>
        <v>0</v>
      </c>
      <c r="AR293" s="41" t="s">
        <v>339</v>
      </c>
      <c r="AT293" s="41" t="s">
        <v>431</v>
      </c>
      <c r="AU293" s="41" t="s">
        <v>315</v>
      </c>
      <c r="AY293" s="17" t="s">
        <v>304</v>
      </c>
      <c r="BE293" s="42">
        <f t="shared" si="64"/>
        <v>0</v>
      </c>
      <c r="BF293" s="42">
        <f t="shared" si="65"/>
        <v>0</v>
      </c>
      <c r="BG293" s="42">
        <f t="shared" si="66"/>
        <v>0</v>
      </c>
      <c r="BH293" s="42">
        <f t="shared" si="67"/>
        <v>0</v>
      </c>
      <c r="BI293" s="42">
        <f t="shared" si="68"/>
        <v>0</v>
      </c>
      <c r="BJ293" s="17" t="s">
        <v>8</v>
      </c>
      <c r="BK293" s="42">
        <f t="shared" si="69"/>
        <v>0</v>
      </c>
      <c r="BL293" s="17" t="s">
        <v>108</v>
      </c>
      <c r="BM293" s="41" t="s">
        <v>1784</v>
      </c>
    </row>
    <row r="294" spans="2:65" s="1" customFormat="1" ht="21.75" customHeight="1" x14ac:dyDescent="0.2">
      <c r="B294" s="24"/>
      <c r="C294" s="176" t="s">
        <v>1116</v>
      </c>
      <c r="D294" s="176" t="s">
        <v>431</v>
      </c>
      <c r="E294" s="177" t="s">
        <v>3500</v>
      </c>
      <c r="F294" s="178" t="s">
        <v>3501</v>
      </c>
      <c r="G294" s="179" t="s">
        <v>1444</v>
      </c>
      <c r="H294" s="180">
        <v>15.04</v>
      </c>
      <c r="I294" s="46"/>
      <c r="J294" s="181">
        <f t="shared" si="60"/>
        <v>0</v>
      </c>
      <c r="K294" s="178" t="s">
        <v>1</v>
      </c>
      <c r="L294" s="182"/>
      <c r="M294" s="183" t="s">
        <v>1</v>
      </c>
      <c r="N294" s="184" t="s">
        <v>42</v>
      </c>
      <c r="P294" s="158">
        <f t="shared" si="61"/>
        <v>0</v>
      </c>
      <c r="Q294" s="158">
        <v>0</v>
      </c>
      <c r="R294" s="158">
        <f t="shared" si="62"/>
        <v>0</v>
      </c>
      <c r="S294" s="158">
        <v>0</v>
      </c>
      <c r="T294" s="159">
        <f t="shared" si="63"/>
        <v>0</v>
      </c>
      <c r="AR294" s="41" t="s">
        <v>339</v>
      </c>
      <c r="AT294" s="41" t="s">
        <v>431</v>
      </c>
      <c r="AU294" s="41" t="s">
        <v>315</v>
      </c>
      <c r="AY294" s="17" t="s">
        <v>304</v>
      </c>
      <c r="BE294" s="42">
        <f t="shared" si="64"/>
        <v>0</v>
      </c>
      <c r="BF294" s="42">
        <f t="shared" si="65"/>
        <v>0</v>
      </c>
      <c r="BG294" s="42">
        <f t="shared" si="66"/>
        <v>0</v>
      </c>
      <c r="BH294" s="42">
        <f t="shared" si="67"/>
        <v>0</v>
      </c>
      <c r="BI294" s="42">
        <f t="shared" si="68"/>
        <v>0</v>
      </c>
      <c r="BJ294" s="17" t="s">
        <v>8</v>
      </c>
      <c r="BK294" s="42">
        <f t="shared" si="69"/>
        <v>0</v>
      </c>
      <c r="BL294" s="17" t="s">
        <v>108</v>
      </c>
      <c r="BM294" s="41" t="s">
        <v>1793</v>
      </c>
    </row>
    <row r="295" spans="2:65" s="1" customFormat="1" ht="21.75" customHeight="1" x14ac:dyDescent="0.2">
      <c r="B295" s="24"/>
      <c r="C295" s="176" t="s">
        <v>1123</v>
      </c>
      <c r="D295" s="176" t="s">
        <v>431</v>
      </c>
      <c r="E295" s="177" t="s">
        <v>3500</v>
      </c>
      <c r="F295" s="178" t="s">
        <v>3501</v>
      </c>
      <c r="G295" s="179" t="s">
        <v>1444</v>
      </c>
      <c r="H295" s="180">
        <v>75.2</v>
      </c>
      <c r="I295" s="46"/>
      <c r="J295" s="181">
        <f t="shared" si="60"/>
        <v>0</v>
      </c>
      <c r="K295" s="178" t="s">
        <v>1</v>
      </c>
      <c r="L295" s="182"/>
      <c r="M295" s="183" t="s">
        <v>1</v>
      </c>
      <c r="N295" s="184" t="s">
        <v>42</v>
      </c>
      <c r="P295" s="158">
        <f t="shared" si="61"/>
        <v>0</v>
      </c>
      <c r="Q295" s="158">
        <v>0</v>
      </c>
      <c r="R295" s="158">
        <f t="shared" si="62"/>
        <v>0</v>
      </c>
      <c r="S295" s="158">
        <v>0</v>
      </c>
      <c r="T295" s="159">
        <f t="shared" si="63"/>
        <v>0</v>
      </c>
      <c r="AR295" s="41" t="s">
        <v>339</v>
      </c>
      <c r="AT295" s="41" t="s">
        <v>431</v>
      </c>
      <c r="AU295" s="41" t="s">
        <v>315</v>
      </c>
      <c r="AY295" s="17" t="s">
        <v>304</v>
      </c>
      <c r="BE295" s="42">
        <f t="shared" si="64"/>
        <v>0</v>
      </c>
      <c r="BF295" s="42">
        <f t="shared" si="65"/>
        <v>0</v>
      </c>
      <c r="BG295" s="42">
        <f t="shared" si="66"/>
        <v>0</v>
      </c>
      <c r="BH295" s="42">
        <f t="shared" si="67"/>
        <v>0</v>
      </c>
      <c r="BI295" s="42">
        <f t="shared" si="68"/>
        <v>0</v>
      </c>
      <c r="BJ295" s="17" t="s">
        <v>8</v>
      </c>
      <c r="BK295" s="42">
        <f t="shared" si="69"/>
        <v>0</v>
      </c>
      <c r="BL295" s="17" t="s">
        <v>108</v>
      </c>
      <c r="BM295" s="41" t="s">
        <v>1802</v>
      </c>
    </row>
    <row r="296" spans="2:65" s="1" customFormat="1" ht="21.75" customHeight="1" x14ac:dyDescent="0.2">
      <c r="B296" s="24"/>
      <c r="C296" s="176" t="s">
        <v>1130</v>
      </c>
      <c r="D296" s="176" t="s">
        <v>431</v>
      </c>
      <c r="E296" s="177" t="s">
        <v>3500</v>
      </c>
      <c r="F296" s="178" t="s">
        <v>3501</v>
      </c>
      <c r="G296" s="179" t="s">
        <v>1444</v>
      </c>
      <c r="H296" s="180">
        <v>5.4</v>
      </c>
      <c r="I296" s="46"/>
      <c r="J296" s="181">
        <f t="shared" si="60"/>
        <v>0</v>
      </c>
      <c r="K296" s="178" t="s">
        <v>1</v>
      </c>
      <c r="L296" s="182"/>
      <c r="M296" s="183" t="s">
        <v>1</v>
      </c>
      <c r="N296" s="184" t="s">
        <v>42</v>
      </c>
      <c r="P296" s="158">
        <f t="shared" si="61"/>
        <v>0</v>
      </c>
      <c r="Q296" s="158">
        <v>0</v>
      </c>
      <c r="R296" s="158">
        <f t="shared" si="62"/>
        <v>0</v>
      </c>
      <c r="S296" s="158">
        <v>0</v>
      </c>
      <c r="T296" s="159">
        <f t="shared" si="63"/>
        <v>0</v>
      </c>
      <c r="AR296" s="41" t="s">
        <v>339</v>
      </c>
      <c r="AT296" s="41" t="s">
        <v>431</v>
      </c>
      <c r="AU296" s="41" t="s">
        <v>315</v>
      </c>
      <c r="AY296" s="17" t="s">
        <v>304</v>
      </c>
      <c r="BE296" s="42">
        <f t="shared" si="64"/>
        <v>0</v>
      </c>
      <c r="BF296" s="42">
        <f t="shared" si="65"/>
        <v>0</v>
      </c>
      <c r="BG296" s="42">
        <f t="shared" si="66"/>
        <v>0</v>
      </c>
      <c r="BH296" s="42">
        <f t="shared" si="67"/>
        <v>0</v>
      </c>
      <c r="BI296" s="42">
        <f t="shared" si="68"/>
        <v>0</v>
      </c>
      <c r="BJ296" s="17" t="s">
        <v>8</v>
      </c>
      <c r="BK296" s="42">
        <f t="shared" si="69"/>
        <v>0</v>
      </c>
      <c r="BL296" s="17" t="s">
        <v>108</v>
      </c>
      <c r="BM296" s="41" t="s">
        <v>1815</v>
      </c>
    </row>
    <row r="297" spans="2:65" s="1" customFormat="1" ht="16.5" customHeight="1" x14ac:dyDescent="0.2">
      <c r="B297" s="24"/>
      <c r="C297" s="176" t="s">
        <v>1139</v>
      </c>
      <c r="D297" s="176" t="s">
        <v>431</v>
      </c>
      <c r="E297" s="177" t="s">
        <v>3502</v>
      </c>
      <c r="F297" s="178" t="s">
        <v>3503</v>
      </c>
      <c r="G297" s="179" t="s">
        <v>2656</v>
      </c>
      <c r="H297" s="180">
        <v>30</v>
      </c>
      <c r="I297" s="46"/>
      <c r="J297" s="181">
        <f t="shared" si="60"/>
        <v>0</v>
      </c>
      <c r="K297" s="178" t="s">
        <v>1</v>
      </c>
      <c r="L297" s="182"/>
      <c r="M297" s="183" t="s">
        <v>1</v>
      </c>
      <c r="N297" s="184" t="s">
        <v>42</v>
      </c>
      <c r="P297" s="158">
        <f t="shared" si="61"/>
        <v>0</v>
      </c>
      <c r="Q297" s="158">
        <v>0</v>
      </c>
      <c r="R297" s="158">
        <f t="shared" si="62"/>
        <v>0</v>
      </c>
      <c r="S297" s="158">
        <v>0</v>
      </c>
      <c r="T297" s="159">
        <f t="shared" si="63"/>
        <v>0</v>
      </c>
      <c r="AR297" s="41" t="s">
        <v>339</v>
      </c>
      <c r="AT297" s="41" t="s">
        <v>431</v>
      </c>
      <c r="AU297" s="41" t="s">
        <v>315</v>
      </c>
      <c r="AY297" s="17" t="s">
        <v>304</v>
      </c>
      <c r="BE297" s="42">
        <f t="shared" si="64"/>
        <v>0</v>
      </c>
      <c r="BF297" s="42">
        <f t="shared" si="65"/>
        <v>0</v>
      </c>
      <c r="BG297" s="42">
        <f t="shared" si="66"/>
        <v>0</v>
      </c>
      <c r="BH297" s="42">
        <f t="shared" si="67"/>
        <v>0</v>
      </c>
      <c r="BI297" s="42">
        <f t="shared" si="68"/>
        <v>0</v>
      </c>
      <c r="BJ297" s="17" t="s">
        <v>8</v>
      </c>
      <c r="BK297" s="42">
        <f t="shared" si="69"/>
        <v>0</v>
      </c>
      <c r="BL297" s="17" t="s">
        <v>108</v>
      </c>
      <c r="BM297" s="41" t="s">
        <v>1824</v>
      </c>
    </row>
    <row r="298" spans="2:65" s="11" customFormat="1" ht="20.85" customHeight="1" x14ac:dyDescent="0.2">
      <c r="B298" s="142"/>
      <c r="D298" s="37" t="s">
        <v>76</v>
      </c>
      <c r="E298" s="148" t="s">
        <v>3198</v>
      </c>
      <c r="F298" s="148" t="s">
        <v>3313</v>
      </c>
      <c r="J298" s="149">
        <f>BK298</f>
        <v>0</v>
      </c>
      <c r="L298" s="142"/>
      <c r="M298" s="145"/>
      <c r="P298" s="146">
        <f>SUM(P299:P317)</f>
        <v>0</v>
      </c>
      <c r="R298" s="146">
        <f>SUM(R299:R317)</f>
        <v>0</v>
      </c>
      <c r="T298" s="147">
        <f>SUM(T299:T317)</f>
        <v>0</v>
      </c>
      <c r="AR298" s="37" t="s">
        <v>8</v>
      </c>
      <c r="AT298" s="38" t="s">
        <v>76</v>
      </c>
      <c r="AU298" s="38" t="s">
        <v>86</v>
      </c>
      <c r="AY298" s="37" t="s">
        <v>304</v>
      </c>
      <c r="BK298" s="39">
        <f>SUM(BK299:BK317)</f>
        <v>0</v>
      </c>
    </row>
    <row r="299" spans="2:65" s="1" customFormat="1" ht="16.5" customHeight="1" x14ac:dyDescent="0.2">
      <c r="B299" s="24"/>
      <c r="C299" s="176" t="s">
        <v>1152</v>
      </c>
      <c r="D299" s="176" t="s">
        <v>431</v>
      </c>
      <c r="E299" s="177" t="s">
        <v>3504</v>
      </c>
      <c r="F299" s="178" t="s">
        <v>3505</v>
      </c>
      <c r="G299" s="179" t="s">
        <v>346</v>
      </c>
      <c r="H299" s="180">
        <v>38</v>
      </c>
      <c r="I299" s="46"/>
      <c r="J299" s="181">
        <f t="shared" ref="J299:J317" si="70">ROUND(I299*H299,0)</f>
        <v>0</v>
      </c>
      <c r="K299" s="178" t="s">
        <v>1</v>
      </c>
      <c r="L299" s="182"/>
      <c r="M299" s="183" t="s">
        <v>1</v>
      </c>
      <c r="N299" s="184" t="s">
        <v>42</v>
      </c>
      <c r="P299" s="158">
        <f t="shared" ref="P299:P317" si="71">O299*H299</f>
        <v>0</v>
      </c>
      <c r="Q299" s="158">
        <v>0</v>
      </c>
      <c r="R299" s="158">
        <f t="shared" ref="R299:R317" si="72">Q299*H299</f>
        <v>0</v>
      </c>
      <c r="S299" s="158">
        <v>0</v>
      </c>
      <c r="T299" s="159">
        <f t="shared" ref="T299:T317" si="73">S299*H299</f>
        <v>0</v>
      </c>
      <c r="AR299" s="41" t="s">
        <v>339</v>
      </c>
      <c r="AT299" s="41" t="s">
        <v>431</v>
      </c>
      <c r="AU299" s="41" t="s">
        <v>315</v>
      </c>
      <c r="AY299" s="17" t="s">
        <v>304</v>
      </c>
      <c r="BE299" s="42">
        <f t="shared" ref="BE299:BE317" si="74">IF(N299="základní",J299,0)</f>
        <v>0</v>
      </c>
      <c r="BF299" s="42">
        <f t="shared" ref="BF299:BF317" si="75">IF(N299="snížená",J299,0)</f>
        <v>0</v>
      </c>
      <c r="BG299" s="42">
        <f t="shared" ref="BG299:BG317" si="76">IF(N299="zákl. přenesená",J299,0)</f>
        <v>0</v>
      </c>
      <c r="BH299" s="42">
        <f t="shared" ref="BH299:BH317" si="77">IF(N299="sníž. přenesená",J299,0)</f>
        <v>0</v>
      </c>
      <c r="BI299" s="42">
        <f t="shared" ref="BI299:BI317" si="78">IF(N299="nulová",J299,0)</f>
        <v>0</v>
      </c>
      <c r="BJ299" s="17" t="s">
        <v>8</v>
      </c>
      <c r="BK299" s="42">
        <f t="shared" ref="BK299:BK317" si="79">ROUND(I299*H299,0)</f>
        <v>0</v>
      </c>
      <c r="BL299" s="17" t="s">
        <v>108</v>
      </c>
      <c r="BM299" s="41" t="s">
        <v>1853</v>
      </c>
    </row>
    <row r="300" spans="2:65" s="1" customFormat="1" ht="16.5" customHeight="1" x14ac:dyDescent="0.2">
      <c r="B300" s="24"/>
      <c r="C300" s="176" t="s">
        <v>1162</v>
      </c>
      <c r="D300" s="176" t="s">
        <v>431</v>
      </c>
      <c r="E300" s="177" t="s">
        <v>3504</v>
      </c>
      <c r="F300" s="178" t="s">
        <v>3505</v>
      </c>
      <c r="G300" s="179" t="s">
        <v>346</v>
      </c>
      <c r="H300" s="180">
        <v>1830</v>
      </c>
      <c r="I300" s="46"/>
      <c r="J300" s="181">
        <f t="shared" si="70"/>
        <v>0</v>
      </c>
      <c r="K300" s="178" t="s">
        <v>1</v>
      </c>
      <c r="L300" s="182"/>
      <c r="M300" s="183" t="s">
        <v>1</v>
      </c>
      <c r="N300" s="184" t="s">
        <v>42</v>
      </c>
      <c r="P300" s="158">
        <f t="shared" si="71"/>
        <v>0</v>
      </c>
      <c r="Q300" s="158">
        <v>0</v>
      </c>
      <c r="R300" s="158">
        <f t="shared" si="72"/>
        <v>0</v>
      </c>
      <c r="S300" s="158">
        <v>0</v>
      </c>
      <c r="T300" s="159">
        <f t="shared" si="73"/>
        <v>0</v>
      </c>
      <c r="AR300" s="41" t="s">
        <v>339</v>
      </c>
      <c r="AT300" s="41" t="s">
        <v>431</v>
      </c>
      <c r="AU300" s="41" t="s">
        <v>315</v>
      </c>
      <c r="AY300" s="17" t="s">
        <v>304</v>
      </c>
      <c r="BE300" s="42">
        <f t="shared" si="74"/>
        <v>0</v>
      </c>
      <c r="BF300" s="42">
        <f t="shared" si="75"/>
        <v>0</v>
      </c>
      <c r="BG300" s="42">
        <f t="shared" si="76"/>
        <v>0</v>
      </c>
      <c r="BH300" s="42">
        <f t="shared" si="77"/>
        <v>0</v>
      </c>
      <c r="BI300" s="42">
        <f t="shared" si="78"/>
        <v>0</v>
      </c>
      <c r="BJ300" s="17" t="s">
        <v>8</v>
      </c>
      <c r="BK300" s="42">
        <f t="shared" si="79"/>
        <v>0</v>
      </c>
      <c r="BL300" s="17" t="s">
        <v>108</v>
      </c>
      <c r="BM300" s="41" t="s">
        <v>1863</v>
      </c>
    </row>
    <row r="301" spans="2:65" s="1" customFormat="1" ht="16.5" customHeight="1" x14ac:dyDescent="0.2">
      <c r="B301" s="24"/>
      <c r="C301" s="176" t="s">
        <v>1166</v>
      </c>
      <c r="D301" s="176" t="s">
        <v>431</v>
      </c>
      <c r="E301" s="177" t="s">
        <v>3504</v>
      </c>
      <c r="F301" s="178" t="s">
        <v>3505</v>
      </c>
      <c r="G301" s="179" t="s">
        <v>346</v>
      </c>
      <c r="H301" s="180">
        <v>195</v>
      </c>
      <c r="I301" s="46"/>
      <c r="J301" s="181">
        <f t="shared" si="70"/>
        <v>0</v>
      </c>
      <c r="K301" s="178" t="s">
        <v>1</v>
      </c>
      <c r="L301" s="182"/>
      <c r="M301" s="183" t="s">
        <v>1</v>
      </c>
      <c r="N301" s="184" t="s">
        <v>42</v>
      </c>
      <c r="P301" s="158">
        <f t="shared" si="71"/>
        <v>0</v>
      </c>
      <c r="Q301" s="158">
        <v>0</v>
      </c>
      <c r="R301" s="158">
        <f t="shared" si="72"/>
        <v>0</v>
      </c>
      <c r="S301" s="158">
        <v>0</v>
      </c>
      <c r="T301" s="159">
        <f t="shared" si="73"/>
        <v>0</v>
      </c>
      <c r="AR301" s="41" t="s">
        <v>339</v>
      </c>
      <c r="AT301" s="41" t="s">
        <v>431</v>
      </c>
      <c r="AU301" s="41" t="s">
        <v>315</v>
      </c>
      <c r="AY301" s="17" t="s">
        <v>304</v>
      </c>
      <c r="BE301" s="42">
        <f t="shared" si="74"/>
        <v>0</v>
      </c>
      <c r="BF301" s="42">
        <f t="shared" si="75"/>
        <v>0</v>
      </c>
      <c r="BG301" s="42">
        <f t="shared" si="76"/>
        <v>0</v>
      </c>
      <c r="BH301" s="42">
        <f t="shared" si="77"/>
        <v>0</v>
      </c>
      <c r="BI301" s="42">
        <f t="shared" si="78"/>
        <v>0</v>
      </c>
      <c r="BJ301" s="17" t="s">
        <v>8</v>
      </c>
      <c r="BK301" s="42">
        <f t="shared" si="79"/>
        <v>0</v>
      </c>
      <c r="BL301" s="17" t="s">
        <v>108</v>
      </c>
      <c r="BM301" s="41" t="s">
        <v>1871</v>
      </c>
    </row>
    <row r="302" spans="2:65" s="1" customFormat="1" ht="16.5" customHeight="1" x14ac:dyDescent="0.2">
      <c r="B302" s="24"/>
      <c r="C302" s="176" t="s">
        <v>1170</v>
      </c>
      <c r="D302" s="176" t="s">
        <v>431</v>
      </c>
      <c r="E302" s="177" t="s">
        <v>3504</v>
      </c>
      <c r="F302" s="178" t="s">
        <v>3505</v>
      </c>
      <c r="G302" s="179" t="s">
        <v>346</v>
      </c>
      <c r="H302" s="180">
        <v>480</v>
      </c>
      <c r="I302" s="46"/>
      <c r="J302" s="181">
        <f t="shared" si="70"/>
        <v>0</v>
      </c>
      <c r="K302" s="178" t="s">
        <v>1</v>
      </c>
      <c r="L302" s="182"/>
      <c r="M302" s="183" t="s">
        <v>1</v>
      </c>
      <c r="N302" s="184" t="s">
        <v>42</v>
      </c>
      <c r="P302" s="158">
        <f t="shared" si="71"/>
        <v>0</v>
      </c>
      <c r="Q302" s="158">
        <v>0</v>
      </c>
      <c r="R302" s="158">
        <f t="shared" si="72"/>
        <v>0</v>
      </c>
      <c r="S302" s="158">
        <v>0</v>
      </c>
      <c r="T302" s="159">
        <f t="shared" si="73"/>
        <v>0</v>
      </c>
      <c r="AR302" s="41" t="s">
        <v>339</v>
      </c>
      <c r="AT302" s="41" t="s">
        <v>431</v>
      </c>
      <c r="AU302" s="41" t="s">
        <v>315</v>
      </c>
      <c r="AY302" s="17" t="s">
        <v>304</v>
      </c>
      <c r="BE302" s="42">
        <f t="shared" si="74"/>
        <v>0</v>
      </c>
      <c r="BF302" s="42">
        <f t="shared" si="75"/>
        <v>0</v>
      </c>
      <c r="BG302" s="42">
        <f t="shared" si="76"/>
        <v>0</v>
      </c>
      <c r="BH302" s="42">
        <f t="shared" si="77"/>
        <v>0</v>
      </c>
      <c r="BI302" s="42">
        <f t="shared" si="78"/>
        <v>0</v>
      </c>
      <c r="BJ302" s="17" t="s">
        <v>8</v>
      </c>
      <c r="BK302" s="42">
        <f t="shared" si="79"/>
        <v>0</v>
      </c>
      <c r="BL302" s="17" t="s">
        <v>108</v>
      </c>
      <c r="BM302" s="41" t="s">
        <v>1881</v>
      </c>
    </row>
    <row r="303" spans="2:65" s="1" customFormat="1" ht="16.5" customHeight="1" x14ac:dyDescent="0.2">
      <c r="B303" s="24"/>
      <c r="C303" s="176" t="s">
        <v>1174</v>
      </c>
      <c r="D303" s="176" t="s">
        <v>431</v>
      </c>
      <c r="E303" s="177" t="s">
        <v>3506</v>
      </c>
      <c r="F303" s="178" t="s">
        <v>3507</v>
      </c>
      <c r="G303" s="179" t="s">
        <v>346</v>
      </c>
      <c r="H303" s="180">
        <v>48</v>
      </c>
      <c r="I303" s="46"/>
      <c r="J303" s="181">
        <f t="shared" si="70"/>
        <v>0</v>
      </c>
      <c r="K303" s="178" t="s">
        <v>1</v>
      </c>
      <c r="L303" s="182"/>
      <c r="M303" s="183" t="s">
        <v>1</v>
      </c>
      <c r="N303" s="184" t="s">
        <v>42</v>
      </c>
      <c r="P303" s="158">
        <f t="shared" si="71"/>
        <v>0</v>
      </c>
      <c r="Q303" s="158">
        <v>0</v>
      </c>
      <c r="R303" s="158">
        <f t="shared" si="72"/>
        <v>0</v>
      </c>
      <c r="S303" s="158">
        <v>0</v>
      </c>
      <c r="T303" s="159">
        <f t="shared" si="73"/>
        <v>0</v>
      </c>
      <c r="AR303" s="41" t="s">
        <v>339</v>
      </c>
      <c r="AT303" s="41" t="s">
        <v>431</v>
      </c>
      <c r="AU303" s="41" t="s">
        <v>315</v>
      </c>
      <c r="AY303" s="17" t="s">
        <v>304</v>
      </c>
      <c r="BE303" s="42">
        <f t="shared" si="74"/>
        <v>0</v>
      </c>
      <c r="BF303" s="42">
        <f t="shared" si="75"/>
        <v>0</v>
      </c>
      <c r="BG303" s="42">
        <f t="shared" si="76"/>
        <v>0</v>
      </c>
      <c r="BH303" s="42">
        <f t="shared" si="77"/>
        <v>0</v>
      </c>
      <c r="BI303" s="42">
        <f t="shared" si="78"/>
        <v>0</v>
      </c>
      <c r="BJ303" s="17" t="s">
        <v>8</v>
      </c>
      <c r="BK303" s="42">
        <f t="shared" si="79"/>
        <v>0</v>
      </c>
      <c r="BL303" s="17" t="s">
        <v>108</v>
      </c>
      <c r="BM303" s="41" t="s">
        <v>1891</v>
      </c>
    </row>
    <row r="304" spans="2:65" s="1" customFormat="1" ht="16.5" customHeight="1" x14ac:dyDescent="0.2">
      <c r="B304" s="24"/>
      <c r="C304" s="176" t="s">
        <v>1179</v>
      </c>
      <c r="D304" s="176" t="s">
        <v>431</v>
      </c>
      <c r="E304" s="177" t="s">
        <v>3504</v>
      </c>
      <c r="F304" s="178" t="s">
        <v>3505</v>
      </c>
      <c r="G304" s="179" t="s">
        <v>346</v>
      </c>
      <c r="H304" s="180">
        <v>147</v>
      </c>
      <c r="I304" s="46"/>
      <c r="J304" s="181">
        <f t="shared" si="70"/>
        <v>0</v>
      </c>
      <c r="K304" s="178" t="s">
        <v>1</v>
      </c>
      <c r="L304" s="182"/>
      <c r="M304" s="183" t="s">
        <v>1</v>
      </c>
      <c r="N304" s="184" t="s">
        <v>42</v>
      </c>
      <c r="P304" s="158">
        <f t="shared" si="71"/>
        <v>0</v>
      </c>
      <c r="Q304" s="158">
        <v>0</v>
      </c>
      <c r="R304" s="158">
        <f t="shared" si="72"/>
        <v>0</v>
      </c>
      <c r="S304" s="158">
        <v>0</v>
      </c>
      <c r="T304" s="159">
        <f t="shared" si="73"/>
        <v>0</v>
      </c>
      <c r="AR304" s="41" t="s">
        <v>339</v>
      </c>
      <c r="AT304" s="41" t="s">
        <v>431</v>
      </c>
      <c r="AU304" s="41" t="s">
        <v>315</v>
      </c>
      <c r="AY304" s="17" t="s">
        <v>304</v>
      </c>
      <c r="BE304" s="42">
        <f t="shared" si="74"/>
        <v>0</v>
      </c>
      <c r="BF304" s="42">
        <f t="shared" si="75"/>
        <v>0</v>
      </c>
      <c r="BG304" s="42">
        <f t="shared" si="76"/>
        <v>0</v>
      </c>
      <c r="BH304" s="42">
        <f t="shared" si="77"/>
        <v>0</v>
      </c>
      <c r="BI304" s="42">
        <f t="shared" si="78"/>
        <v>0</v>
      </c>
      <c r="BJ304" s="17" t="s">
        <v>8</v>
      </c>
      <c r="BK304" s="42">
        <f t="shared" si="79"/>
        <v>0</v>
      </c>
      <c r="BL304" s="17" t="s">
        <v>108</v>
      </c>
      <c r="BM304" s="41" t="s">
        <v>1902</v>
      </c>
    </row>
    <row r="305" spans="2:65" s="1" customFormat="1" ht="16.5" customHeight="1" x14ac:dyDescent="0.2">
      <c r="B305" s="24"/>
      <c r="C305" s="176" t="s">
        <v>1183</v>
      </c>
      <c r="D305" s="176" t="s">
        <v>431</v>
      </c>
      <c r="E305" s="177" t="s">
        <v>3506</v>
      </c>
      <c r="F305" s="178" t="s">
        <v>3507</v>
      </c>
      <c r="G305" s="179" t="s">
        <v>346</v>
      </c>
      <c r="H305" s="180">
        <v>158</v>
      </c>
      <c r="I305" s="46"/>
      <c r="J305" s="181">
        <f t="shared" si="70"/>
        <v>0</v>
      </c>
      <c r="K305" s="178" t="s">
        <v>1</v>
      </c>
      <c r="L305" s="182"/>
      <c r="M305" s="183" t="s">
        <v>1</v>
      </c>
      <c r="N305" s="184" t="s">
        <v>42</v>
      </c>
      <c r="P305" s="158">
        <f t="shared" si="71"/>
        <v>0</v>
      </c>
      <c r="Q305" s="158">
        <v>0</v>
      </c>
      <c r="R305" s="158">
        <f t="shared" si="72"/>
        <v>0</v>
      </c>
      <c r="S305" s="158">
        <v>0</v>
      </c>
      <c r="T305" s="159">
        <f t="shared" si="73"/>
        <v>0</v>
      </c>
      <c r="AR305" s="41" t="s">
        <v>339</v>
      </c>
      <c r="AT305" s="41" t="s">
        <v>431</v>
      </c>
      <c r="AU305" s="41" t="s">
        <v>315</v>
      </c>
      <c r="AY305" s="17" t="s">
        <v>304</v>
      </c>
      <c r="BE305" s="42">
        <f t="shared" si="74"/>
        <v>0</v>
      </c>
      <c r="BF305" s="42">
        <f t="shared" si="75"/>
        <v>0</v>
      </c>
      <c r="BG305" s="42">
        <f t="shared" si="76"/>
        <v>0</v>
      </c>
      <c r="BH305" s="42">
        <f t="shared" si="77"/>
        <v>0</v>
      </c>
      <c r="BI305" s="42">
        <f t="shared" si="78"/>
        <v>0</v>
      </c>
      <c r="BJ305" s="17" t="s">
        <v>8</v>
      </c>
      <c r="BK305" s="42">
        <f t="shared" si="79"/>
        <v>0</v>
      </c>
      <c r="BL305" s="17" t="s">
        <v>108</v>
      </c>
      <c r="BM305" s="41" t="s">
        <v>1913</v>
      </c>
    </row>
    <row r="306" spans="2:65" s="1" customFormat="1" ht="21.75" customHeight="1" x14ac:dyDescent="0.2">
      <c r="B306" s="24"/>
      <c r="C306" s="176" t="s">
        <v>1188</v>
      </c>
      <c r="D306" s="176" t="s">
        <v>431</v>
      </c>
      <c r="E306" s="177" t="s">
        <v>3508</v>
      </c>
      <c r="F306" s="178" t="s">
        <v>3509</v>
      </c>
      <c r="G306" s="179" t="s">
        <v>346</v>
      </c>
      <c r="H306" s="180">
        <v>32</v>
      </c>
      <c r="I306" s="46"/>
      <c r="J306" s="181">
        <f t="shared" si="70"/>
        <v>0</v>
      </c>
      <c r="K306" s="178" t="s">
        <v>1</v>
      </c>
      <c r="L306" s="182"/>
      <c r="M306" s="183" t="s">
        <v>1</v>
      </c>
      <c r="N306" s="184" t="s">
        <v>42</v>
      </c>
      <c r="P306" s="158">
        <f t="shared" si="71"/>
        <v>0</v>
      </c>
      <c r="Q306" s="158">
        <v>0</v>
      </c>
      <c r="R306" s="158">
        <f t="shared" si="72"/>
        <v>0</v>
      </c>
      <c r="S306" s="158">
        <v>0</v>
      </c>
      <c r="T306" s="159">
        <f t="shared" si="73"/>
        <v>0</v>
      </c>
      <c r="AR306" s="41" t="s">
        <v>339</v>
      </c>
      <c r="AT306" s="41" t="s">
        <v>431</v>
      </c>
      <c r="AU306" s="41" t="s">
        <v>315</v>
      </c>
      <c r="AY306" s="17" t="s">
        <v>304</v>
      </c>
      <c r="BE306" s="42">
        <f t="shared" si="74"/>
        <v>0</v>
      </c>
      <c r="BF306" s="42">
        <f t="shared" si="75"/>
        <v>0</v>
      </c>
      <c r="BG306" s="42">
        <f t="shared" si="76"/>
        <v>0</v>
      </c>
      <c r="BH306" s="42">
        <f t="shared" si="77"/>
        <v>0</v>
      </c>
      <c r="BI306" s="42">
        <f t="shared" si="78"/>
        <v>0</v>
      </c>
      <c r="BJ306" s="17" t="s">
        <v>8</v>
      </c>
      <c r="BK306" s="42">
        <f t="shared" si="79"/>
        <v>0</v>
      </c>
      <c r="BL306" s="17" t="s">
        <v>108</v>
      </c>
      <c r="BM306" s="41" t="s">
        <v>1922</v>
      </c>
    </row>
    <row r="307" spans="2:65" s="1" customFormat="1" ht="16.5" customHeight="1" x14ac:dyDescent="0.2">
      <c r="B307" s="24"/>
      <c r="C307" s="176" t="s">
        <v>1192</v>
      </c>
      <c r="D307" s="176" t="s">
        <v>431</v>
      </c>
      <c r="E307" s="177" t="s">
        <v>3510</v>
      </c>
      <c r="F307" s="178" t="s">
        <v>3511</v>
      </c>
      <c r="G307" s="179" t="s">
        <v>346</v>
      </c>
      <c r="H307" s="180">
        <v>755</v>
      </c>
      <c r="I307" s="46"/>
      <c r="J307" s="181">
        <f t="shared" si="70"/>
        <v>0</v>
      </c>
      <c r="K307" s="178" t="s">
        <v>1</v>
      </c>
      <c r="L307" s="182"/>
      <c r="M307" s="183" t="s">
        <v>1</v>
      </c>
      <c r="N307" s="184" t="s">
        <v>42</v>
      </c>
      <c r="P307" s="158">
        <f t="shared" si="71"/>
        <v>0</v>
      </c>
      <c r="Q307" s="158">
        <v>0</v>
      </c>
      <c r="R307" s="158">
        <f t="shared" si="72"/>
        <v>0</v>
      </c>
      <c r="S307" s="158">
        <v>0</v>
      </c>
      <c r="T307" s="159">
        <f t="shared" si="73"/>
        <v>0</v>
      </c>
      <c r="AR307" s="41" t="s">
        <v>339</v>
      </c>
      <c r="AT307" s="41" t="s">
        <v>431</v>
      </c>
      <c r="AU307" s="41" t="s">
        <v>315</v>
      </c>
      <c r="AY307" s="17" t="s">
        <v>304</v>
      </c>
      <c r="BE307" s="42">
        <f t="shared" si="74"/>
        <v>0</v>
      </c>
      <c r="BF307" s="42">
        <f t="shared" si="75"/>
        <v>0</v>
      </c>
      <c r="BG307" s="42">
        <f t="shared" si="76"/>
        <v>0</v>
      </c>
      <c r="BH307" s="42">
        <f t="shared" si="77"/>
        <v>0</v>
      </c>
      <c r="BI307" s="42">
        <f t="shared" si="78"/>
        <v>0</v>
      </c>
      <c r="BJ307" s="17" t="s">
        <v>8</v>
      </c>
      <c r="BK307" s="42">
        <f t="shared" si="79"/>
        <v>0</v>
      </c>
      <c r="BL307" s="17" t="s">
        <v>108</v>
      </c>
      <c r="BM307" s="41" t="s">
        <v>1931</v>
      </c>
    </row>
    <row r="308" spans="2:65" s="1" customFormat="1" ht="16.5" customHeight="1" x14ac:dyDescent="0.2">
      <c r="B308" s="24"/>
      <c r="C308" s="176" t="s">
        <v>1198</v>
      </c>
      <c r="D308" s="176" t="s">
        <v>431</v>
      </c>
      <c r="E308" s="177" t="s">
        <v>3512</v>
      </c>
      <c r="F308" s="178" t="s">
        <v>3513</v>
      </c>
      <c r="G308" s="179" t="s">
        <v>346</v>
      </c>
      <c r="H308" s="180">
        <v>15</v>
      </c>
      <c r="I308" s="46"/>
      <c r="J308" s="181">
        <f t="shared" si="70"/>
        <v>0</v>
      </c>
      <c r="K308" s="178" t="s">
        <v>1</v>
      </c>
      <c r="L308" s="182"/>
      <c r="M308" s="183" t="s">
        <v>1</v>
      </c>
      <c r="N308" s="184" t="s">
        <v>42</v>
      </c>
      <c r="P308" s="158">
        <f t="shared" si="71"/>
        <v>0</v>
      </c>
      <c r="Q308" s="158">
        <v>0</v>
      </c>
      <c r="R308" s="158">
        <f t="shared" si="72"/>
        <v>0</v>
      </c>
      <c r="S308" s="158">
        <v>0</v>
      </c>
      <c r="T308" s="159">
        <f t="shared" si="73"/>
        <v>0</v>
      </c>
      <c r="AR308" s="41" t="s">
        <v>339</v>
      </c>
      <c r="AT308" s="41" t="s">
        <v>431</v>
      </c>
      <c r="AU308" s="41" t="s">
        <v>315</v>
      </c>
      <c r="AY308" s="17" t="s">
        <v>304</v>
      </c>
      <c r="BE308" s="42">
        <f t="shared" si="74"/>
        <v>0</v>
      </c>
      <c r="BF308" s="42">
        <f t="shared" si="75"/>
        <v>0</v>
      </c>
      <c r="BG308" s="42">
        <f t="shared" si="76"/>
        <v>0</v>
      </c>
      <c r="BH308" s="42">
        <f t="shared" si="77"/>
        <v>0</v>
      </c>
      <c r="BI308" s="42">
        <f t="shared" si="78"/>
        <v>0</v>
      </c>
      <c r="BJ308" s="17" t="s">
        <v>8</v>
      </c>
      <c r="BK308" s="42">
        <f t="shared" si="79"/>
        <v>0</v>
      </c>
      <c r="BL308" s="17" t="s">
        <v>108</v>
      </c>
      <c r="BM308" s="41" t="s">
        <v>1941</v>
      </c>
    </row>
    <row r="309" spans="2:65" s="1" customFormat="1" ht="16.5" customHeight="1" x14ac:dyDescent="0.2">
      <c r="B309" s="24"/>
      <c r="C309" s="176" t="s">
        <v>1202</v>
      </c>
      <c r="D309" s="176" t="s">
        <v>431</v>
      </c>
      <c r="E309" s="177" t="s">
        <v>3512</v>
      </c>
      <c r="F309" s="178" t="s">
        <v>3513</v>
      </c>
      <c r="G309" s="179" t="s">
        <v>346</v>
      </c>
      <c r="H309" s="180">
        <v>36</v>
      </c>
      <c r="I309" s="46"/>
      <c r="J309" s="181">
        <f t="shared" si="70"/>
        <v>0</v>
      </c>
      <c r="K309" s="178" t="s">
        <v>1</v>
      </c>
      <c r="L309" s="182"/>
      <c r="M309" s="183" t="s">
        <v>1</v>
      </c>
      <c r="N309" s="184" t="s">
        <v>42</v>
      </c>
      <c r="P309" s="158">
        <f t="shared" si="71"/>
        <v>0</v>
      </c>
      <c r="Q309" s="158">
        <v>0</v>
      </c>
      <c r="R309" s="158">
        <f t="shared" si="72"/>
        <v>0</v>
      </c>
      <c r="S309" s="158">
        <v>0</v>
      </c>
      <c r="T309" s="159">
        <f t="shared" si="73"/>
        <v>0</v>
      </c>
      <c r="AR309" s="41" t="s">
        <v>339</v>
      </c>
      <c r="AT309" s="41" t="s">
        <v>431</v>
      </c>
      <c r="AU309" s="41" t="s">
        <v>315</v>
      </c>
      <c r="AY309" s="17" t="s">
        <v>304</v>
      </c>
      <c r="BE309" s="42">
        <f t="shared" si="74"/>
        <v>0</v>
      </c>
      <c r="BF309" s="42">
        <f t="shared" si="75"/>
        <v>0</v>
      </c>
      <c r="BG309" s="42">
        <f t="shared" si="76"/>
        <v>0</v>
      </c>
      <c r="BH309" s="42">
        <f t="shared" si="77"/>
        <v>0</v>
      </c>
      <c r="BI309" s="42">
        <f t="shared" si="78"/>
        <v>0</v>
      </c>
      <c r="BJ309" s="17" t="s">
        <v>8</v>
      </c>
      <c r="BK309" s="42">
        <f t="shared" si="79"/>
        <v>0</v>
      </c>
      <c r="BL309" s="17" t="s">
        <v>108</v>
      </c>
      <c r="BM309" s="41" t="s">
        <v>1951</v>
      </c>
    </row>
    <row r="310" spans="2:65" s="1" customFormat="1" ht="16.5" customHeight="1" x14ac:dyDescent="0.2">
      <c r="B310" s="24"/>
      <c r="C310" s="176" t="s">
        <v>1209</v>
      </c>
      <c r="D310" s="176" t="s">
        <v>431</v>
      </c>
      <c r="E310" s="177" t="s">
        <v>3512</v>
      </c>
      <c r="F310" s="178" t="s">
        <v>3513</v>
      </c>
      <c r="G310" s="179" t="s">
        <v>346</v>
      </c>
      <c r="H310" s="180">
        <v>45</v>
      </c>
      <c r="I310" s="46"/>
      <c r="J310" s="181">
        <f t="shared" si="70"/>
        <v>0</v>
      </c>
      <c r="K310" s="178" t="s">
        <v>1</v>
      </c>
      <c r="L310" s="182"/>
      <c r="M310" s="183" t="s">
        <v>1</v>
      </c>
      <c r="N310" s="184" t="s">
        <v>42</v>
      </c>
      <c r="P310" s="158">
        <f t="shared" si="71"/>
        <v>0</v>
      </c>
      <c r="Q310" s="158">
        <v>0</v>
      </c>
      <c r="R310" s="158">
        <f t="shared" si="72"/>
        <v>0</v>
      </c>
      <c r="S310" s="158">
        <v>0</v>
      </c>
      <c r="T310" s="159">
        <f t="shared" si="73"/>
        <v>0</v>
      </c>
      <c r="AR310" s="41" t="s">
        <v>339</v>
      </c>
      <c r="AT310" s="41" t="s">
        <v>431</v>
      </c>
      <c r="AU310" s="41" t="s">
        <v>315</v>
      </c>
      <c r="AY310" s="17" t="s">
        <v>304</v>
      </c>
      <c r="BE310" s="42">
        <f t="shared" si="74"/>
        <v>0</v>
      </c>
      <c r="BF310" s="42">
        <f t="shared" si="75"/>
        <v>0</v>
      </c>
      <c r="BG310" s="42">
        <f t="shared" si="76"/>
        <v>0</v>
      </c>
      <c r="BH310" s="42">
        <f t="shared" si="77"/>
        <v>0</v>
      </c>
      <c r="BI310" s="42">
        <f t="shared" si="78"/>
        <v>0</v>
      </c>
      <c r="BJ310" s="17" t="s">
        <v>8</v>
      </c>
      <c r="BK310" s="42">
        <f t="shared" si="79"/>
        <v>0</v>
      </c>
      <c r="BL310" s="17" t="s">
        <v>108</v>
      </c>
      <c r="BM310" s="41" t="s">
        <v>1962</v>
      </c>
    </row>
    <row r="311" spans="2:65" s="1" customFormat="1" ht="16.5" customHeight="1" x14ac:dyDescent="0.2">
      <c r="B311" s="24"/>
      <c r="C311" s="176" t="s">
        <v>1221</v>
      </c>
      <c r="D311" s="176" t="s">
        <v>431</v>
      </c>
      <c r="E311" s="177" t="s">
        <v>3512</v>
      </c>
      <c r="F311" s="178" t="s">
        <v>3513</v>
      </c>
      <c r="G311" s="179" t="s">
        <v>346</v>
      </c>
      <c r="H311" s="180">
        <v>130</v>
      </c>
      <c r="I311" s="46"/>
      <c r="J311" s="181">
        <f t="shared" si="70"/>
        <v>0</v>
      </c>
      <c r="K311" s="178" t="s">
        <v>1</v>
      </c>
      <c r="L311" s="182"/>
      <c r="M311" s="183" t="s">
        <v>1</v>
      </c>
      <c r="N311" s="184" t="s">
        <v>42</v>
      </c>
      <c r="P311" s="158">
        <f t="shared" si="71"/>
        <v>0</v>
      </c>
      <c r="Q311" s="158">
        <v>0</v>
      </c>
      <c r="R311" s="158">
        <f t="shared" si="72"/>
        <v>0</v>
      </c>
      <c r="S311" s="158">
        <v>0</v>
      </c>
      <c r="T311" s="159">
        <f t="shared" si="73"/>
        <v>0</v>
      </c>
      <c r="AR311" s="41" t="s">
        <v>339</v>
      </c>
      <c r="AT311" s="41" t="s">
        <v>431</v>
      </c>
      <c r="AU311" s="41" t="s">
        <v>315</v>
      </c>
      <c r="AY311" s="17" t="s">
        <v>304</v>
      </c>
      <c r="BE311" s="42">
        <f t="shared" si="74"/>
        <v>0</v>
      </c>
      <c r="BF311" s="42">
        <f t="shared" si="75"/>
        <v>0</v>
      </c>
      <c r="BG311" s="42">
        <f t="shared" si="76"/>
        <v>0</v>
      </c>
      <c r="BH311" s="42">
        <f t="shared" si="77"/>
        <v>0</v>
      </c>
      <c r="BI311" s="42">
        <f t="shared" si="78"/>
        <v>0</v>
      </c>
      <c r="BJ311" s="17" t="s">
        <v>8</v>
      </c>
      <c r="BK311" s="42">
        <f t="shared" si="79"/>
        <v>0</v>
      </c>
      <c r="BL311" s="17" t="s">
        <v>108</v>
      </c>
      <c r="BM311" s="41" t="s">
        <v>1974</v>
      </c>
    </row>
    <row r="312" spans="2:65" s="1" customFormat="1" ht="21.75" customHeight="1" x14ac:dyDescent="0.2">
      <c r="B312" s="24"/>
      <c r="C312" s="176" t="s">
        <v>1225</v>
      </c>
      <c r="D312" s="176" t="s">
        <v>431</v>
      </c>
      <c r="E312" s="177" t="s">
        <v>3514</v>
      </c>
      <c r="F312" s="178" t="s">
        <v>3515</v>
      </c>
      <c r="G312" s="179" t="s">
        <v>2656</v>
      </c>
      <c r="H312" s="180">
        <v>179</v>
      </c>
      <c r="I312" s="46"/>
      <c r="J312" s="181">
        <f t="shared" si="70"/>
        <v>0</v>
      </c>
      <c r="K312" s="178" t="s">
        <v>1</v>
      </c>
      <c r="L312" s="182"/>
      <c r="M312" s="183" t="s">
        <v>1</v>
      </c>
      <c r="N312" s="184" t="s">
        <v>42</v>
      </c>
      <c r="P312" s="158">
        <f t="shared" si="71"/>
        <v>0</v>
      </c>
      <c r="Q312" s="158">
        <v>0</v>
      </c>
      <c r="R312" s="158">
        <f t="shared" si="72"/>
        <v>0</v>
      </c>
      <c r="S312" s="158">
        <v>0</v>
      </c>
      <c r="T312" s="159">
        <f t="shared" si="73"/>
        <v>0</v>
      </c>
      <c r="AR312" s="41" t="s">
        <v>339</v>
      </c>
      <c r="AT312" s="41" t="s">
        <v>431</v>
      </c>
      <c r="AU312" s="41" t="s">
        <v>315</v>
      </c>
      <c r="AY312" s="17" t="s">
        <v>304</v>
      </c>
      <c r="BE312" s="42">
        <f t="shared" si="74"/>
        <v>0</v>
      </c>
      <c r="BF312" s="42">
        <f t="shared" si="75"/>
        <v>0</v>
      </c>
      <c r="BG312" s="42">
        <f t="shared" si="76"/>
        <v>0</v>
      </c>
      <c r="BH312" s="42">
        <f t="shared" si="77"/>
        <v>0</v>
      </c>
      <c r="BI312" s="42">
        <f t="shared" si="78"/>
        <v>0</v>
      </c>
      <c r="BJ312" s="17" t="s">
        <v>8</v>
      </c>
      <c r="BK312" s="42">
        <f t="shared" si="79"/>
        <v>0</v>
      </c>
      <c r="BL312" s="17" t="s">
        <v>108</v>
      </c>
      <c r="BM312" s="41" t="s">
        <v>1985</v>
      </c>
    </row>
    <row r="313" spans="2:65" s="1" customFormat="1" ht="21.75" customHeight="1" x14ac:dyDescent="0.2">
      <c r="B313" s="24"/>
      <c r="C313" s="176" t="s">
        <v>1232</v>
      </c>
      <c r="D313" s="176" t="s">
        <v>431</v>
      </c>
      <c r="E313" s="177" t="s">
        <v>3516</v>
      </c>
      <c r="F313" s="178" t="s">
        <v>3517</v>
      </c>
      <c r="G313" s="179" t="s">
        <v>2656</v>
      </c>
      <c r="H313" s="180">
        <v>39</v>
      </c>
      <c r="I313" s="46"/>
      <c r="J313" s="181">
        <f t="shared" si="70"/>
        <v>0</v>
      </c>
      <c r="K313" s="178" t="s">
        <v>1</v>
      </c>
      <c r="L313" s="182"/>
      <c r="M313" s="183" t="s">
        <v>1</v>
      </c>
      <c r="N313" s="184" t="s">
        <v>42</v>
      </c>
      <c r="P313" s="158">
        <f t="shared" si="71"/>
        <v>0</v>
      </c>
      <c r="Q313" s="158">
        <v>0</v>
      </c>
      <c r="R313" s="158">
        <f t="shared" si="72"/>
        <v>0</v>
      </c>
      <c r="S313" s="158">
        <v>0</v>
      </c>
      <c r="T313" s="159">
        <f t="shared" si="73"/>
        <v>0</v>
      </c>
      <c r="AR313" s="41" t="s">
        <v>339</v>
      </c>
      <c r="AT313" s="41" t="s">
        <v>431</v>
      </c>
      <c r="AU313" s="41" t="s">
        <v>315</v>
      </c>
      <c r="AY313" s="17" t="s">
        <v>304</v>
      </c>
      <c r="BE313" s="42">
        <f t="shared" si="74"/>
        <v>0</v>
      </c>
      <c r="BF313" s="42">
        <f t="shared" si="75"/>
        <v>0</v>
      </c>
      <c r="BG313" s="42">
        <f t="shared" si="76"/>
        <v>0</v>
      </c>
      <c r="BH313" s="42">
        <f t="shared" si="77"/>
        <v>0</v>
      </c>
      <c r="BI313" s="42">
        <f t="shared" si="78"/>
        <v>0</v>
      </c>
      <c r="BJ313" s="17" t="s">
        <v>8</v>
      </c>
      <c r="BK313" s="42">
        <f t="shared" si="79"/>
        <v>0</v>
      </c>
      <c r="BL313" s="17" t="s">
        <v>108</v>
      </c>
      <c r="BM313" s="41" t="s">
        <v>1995</v>
      </c>
    </row>
    <row r="314" spans="2:65" s="1" customFormat="1" ht="21.75" customHeight="1" x14ac:dyDescent="0.2">
      <c r="B314" s="24"/>
      <c r="C314" s="176" t="s">
        <v>1242</v>
      </c>
      <c r="D314" s="176" t="s">
        <v>431</v>
      </c>
      <c r="E314" s="177" t="s">
        <v>3518</v>
      </c>
      <c r="F314" s="178" t="s">
        <v>3519</v>
      </c>
      <c r="G314" s="179" t="s">
        <v>2656</v>
      </c>
      <c r="H314" s="180">
        <v>10</v>
      </c>
      <c r="I314" s="46"/>
      <c r="J314" s="181">
        <f t="shared" si="70"/>
        <v>0</v>
      </c>
      <c r="K314" s="178" t="s">
        <v>1</v>
      </c>
      <c r="L314" s="182"/>
      <c r="M314" s="183" t="s">
        <v>1</v>
      </c>
      <c r="N314" s="184" t="s">
        <v>42</v>
      </c>
      <c r="P314" s="158">
        <f t="shared" si="71"/>
        <v>0</v>
      </c>
      <c r="Q314" s="158">
        <v>0</v>
      </c>
      <c r="R314" s="158">
        <f t="shared" si="72"/>
        <v>0</v>
      </c>
      <c r="S314" s="158">
        <v>0</v>
      </c>
      <c r="T314" s="159">
        <f t="shared" si="73"/>
        <v>0</v>
      </c>
      <c r="AR314" s="41" t="s">
        <v>339</v>
      </c>
      <c r="AT314" s="41" t="s">
        <v>431</v>
      </c>
      <c r="AU314" s="41" t="s">
        <v>315</v>
      </c>
      <c r="AY314" s="17" t="s">
        <v>304</v>
      </c>
      <c r="BE314" s="42">
        <f t="shared" si="74"/>
        <v>0</v>
      </c>
      <c r="BF314" s="42">
        <f t="shared" si="75"/>
        <v>0</v>
      </c>
      <c r="BG314" s="42">
        <f t="shared" si="76"/>
        <v>0</v>
      </c>
      <c r="BH314" s="42">
        <f t="shared" si="77"/>
        <v>0</v>
      </c>
      <c r="BI314" s="42">
        <f t="shared" si="78"/>
        <v>0</v>
      </c>
      <c r="BJ314" s="17" t="s">
        <v>8</v>
      </c>
      <c r="BK314" s="42">
        <f t="shared" si="79"/>
        <v>0</v>
      </c>
      <c r="BL314" s="17" t="s">
        <v>108</v>
      </c>
      <c r="BM314" s="41" t="s">
        <v>2014</v>
      </c>
    </row>
    <row r="315" spans="2:65" s="1" customFormat="1" ht="21.75" customHeight="1" x14ac:dyDescent="0.2">
      <c r="B315" s="24"/>
      <c r="C315" s="176" t="s">
        <v>1249</v>
      </c>
      <c r="D315" s="176" t="s">
        <v>431</v>
      </c>
      <c r="E315" s="177" t="s">
        <v>3520</v>
      </c>
      <c r="F315" s="178" t="s">
        <v>3521</v>
      </c>
      <c r="G315" s="179" t="s">
        <v>2656</v>
      </c>
      <c r="H315" s="180">
        <v>10</v>
      </c>
      <c r="I315" s="46"/>
      <c r="J315" s="181">
        <f t="shared" si="70"/>
        <v>0</v>
      </c>
      <c r="K315" s="178" t="s">
        <v>1</v>
      </c>
      <c r="L315" s="182"/>
      <c r="M315" s="183" t="s">
        <v>1</v>
      </c>
      <c r="N315" s="184" t="s">
        <v>42</v>
      </c>
      <c r="P315" s="158">
        <f t="shared" si="71"/>
        <v>0</v>
      </c>
      <c r="Q315" s="158">
        <v>0</v>
      </c>
      <c r="R315" s="158">
        <f t="shared" si="72"/>
        <v>0</v>
      </c>
      <c r="S315" s="158">
        <v>0</v>
      </c>
      <c r="T315" s="159">
        <f t="shared" si="73"/>
        <v>0</v>
      </c>
      <c r="AR315" s="41" t="s">
        <v>339</v>
      </c>
      <c r="AT315" s="41" t="s">
        <v>431</v>
      </c>
      <c r="AU315" s="41" t="s">
        <v>315</v>
      </c>
      <c r="AY315" s="17" t="s">
        <v>304</v>
      </c>
      <c r="BE315" s="42">
        <f t="shared" si="74"/>
        <v>0</v>
      </c>
      <c r="BF315" s="42">
        <f t="shared" si="75"/>
        <v>0</v>
      </c>
      <c r="BG315" s="42">
        <f t="shared" si="76"/>
        <v>0</v>
      </c>
      <c r="BH315" s="42">
        <f t="shared" si="77"/>
        <v>0</v>
      </c>
      <c r="BI315" s="42">
        <f t="shared" si="78"/>
        <v>0</v>
      </c>
      <c r="BJ315" s="17" t="s">
        <v>8</v>
      </c>
      <c r="BK315" s="42">
        <f t="shared" si="79"/>
        <v>0</v>
      </c>
      <c r="BL315" s="17" t="s">
        <v>108</v>
      </c>
      <c r="BM315" s="41" t="s">
        <v>2026</v>
      </c>
    </row>
    <row r="316" spans="2:65" s="1" customFormat="1" ht="21.75" customHeight="1" x14ac:dyDescent="0.2">
      <c r="B316" s="24"/>
      <c r="C316" s="176" t="s">
        <v>1254</v>
      </c>
      <c r="D316" s="176" t="s">
        <v>431</v>
      </c>
      <c r="E316" s="177" t="s">
        <v>3522</v>
      </c>
      <c r="F316" s="178" t="s">
        <v>3523</v>
      </c>
      <c r="G316" s="179" t="s">
        <v>2656</v>
      </c>
      <c r="H316" s="180">
        <v>4</v>
      </c>
      <c r="I316" s="46"/>
      <c r="J316" s="181">
        <f t="shared" si="70"/>
        <v>0</v>
      </c>
      <c r="K316" s="178" t="s">
        <v>1</v>
      </c>
      <c r="L316" s="182"/>
      <c r="M316" s="183" t="s">
        <v>1</v>
      </c>
      <c r="N316" s="184" t="s">
        <v>42</v>
      </c>
      <c r="P316" s="158">
        <f t="shared" si="71"/>
        <v>0</v>
      </c>
      <c r="Q316" s="158">
        <v>0</v>
      </c>
      <c r="R316" s="158">
        <f t="shared" si="72"/>
        <v>0</v>
      </c>
      <c r="S316" s="158">
        <v>0</v>
      </c>
      <c r="T316" s="159">
        <f t="shared" si="73"/>
        <v>0</v>
      </c>
      <c r="AR316" s="41" t="s">
        <v>339</v>
      </c>
      <c r="AT316" s="41" t="s">
        <v>431</v>
      </c>
      <c r="AU316" s="41" t="s">
        <v>315</v>
      </c>
      <c r="AY316" s="17" t="s">
        <v>304</v>
      </c>
      <c r="BE316" s="42">
        <f t="shared" si="74"/>
        <v>0</v>
      </c>
      <c r="BF316" s="42">
        <f t="shared" si="75"/>
        <v>0</v>
      </c>
      <c r="BG316" s="42">
        <f t="shared" si="76"/>
        <v>0</v>
      </c>
      <c r="BH316" s="42">
        <f t="shared" si="77"/>
        <v>0</v>
      </c>
      <c r="BI316" s="42">
        <f t="shared" si="78"/>
        <v>0</v>
      </c>
      <c r="BJ316" s="17" t="s">
        <v>8</v>
      </c>
      <c r="BK316" s="42">
        <f t="shared" si="79"/>
        <v>0</v>
      </c>
      <c r="BL316" s="17" t="s">
        <v>108</v>
      </c>
      <c r="BM316" s="41" t="s">
        <v>2037</v>
      </c>
    </row>
    <row r="317" spans="2:65" s="1" customFormat="1" ht="21.75" customHeight="1" x14ac:dyDescent="0.2">
      <c r="B317" s="24"/>
      <c r="C317" s="176" t="s">
        <v>218</v>
      </c>
      <c r="D317" s="176" t="s">
        <v>431</v>
      </c>
      <c r="E317" s="177" t="s">
        <v>3524</v>
      </c>
      <c r="F317" s="178" t="s">
        <v>3525</v>
      </c>
      <c r="G317" s="179" t="s">
        <v>2656</v>
      </c>
      <c r="H317" s="180">
        <v>12</v>
      </c>
      <c r="I317" s="46"/>
      <c r="J317" s="181">
        <f t="shared" si="70"/>
        <v>0</v>
      </c>
      <c r="K317" s="178" t="s">
        <v>1</v>
      </c>
      <c r="L317" s="182"/>
      <c r="M317" s="183" t="s">
        <v>1</v>
      </c>
      <c r="N317" s="184" t="s">
        <v>42</v>
      </c>
      <c r="P317" s="158">
        <f t="shared" si="71"/>
        <v>0</v>
      </c>
      <c r="Q317" s="158">
        <v>0</v>
      </c>
      <c r="R317" s="158">
        <f t="shared" si="72"/>
        <v>0</v>
      </c>
      <c r="S317" s="158">
        <v>0</v>
      </c>
      <c r="T317" s="159">
        <f t="shared" si="73"/>
        <v>0</v>
      </c>
      <c r="AR317" s="41" t="s">
        <v>339</v>
      </c>
      <c r="AT317" s="41" t="s">
        <v>431</v>
      </c>
      <c r="AU317" s="41" t="s">
        <v>315</v>
      </c>
      <c r="AY317" s="17" t="s">
        <v>304</v>
      </c>
      <c r="BE317" s="42">
        <f t="shared" si="74"/>
        <v>0</v>
      </c>
      <c r="BF317" s="42">
        <f t="shared" si="75"/>
        <v>0</v>
      </c>
      <c r="BG317" s="42">
        <f t="shared" si="76"/>
        <v>0</v>
      </c>
      <c r="BH317" s="42">
        <f t="shared" si="77"/>
        <v>0</v>
      </c>
      <c r="BI317" s="42">
        <f t="shared" si="78"/>
        <v>0</v>
      </c>
      <c r="BJ317" s="17" t="s">
        <v>8</v>
      </c>
      <c r="BK317" s="42">
        <f t="shared" si="79"/>
        <v>0</v>
      </c>
      <c r="BL317" s="17" t="s">
        <v>108</v>
      </c>
      <c r="BM317" s="41" t="s">
        <v>2047</v>
      </c>
    </row>
    <row r="318" spans="2:65" s="11" customFormat="1" ht="20.85" customHeight="1" x14ac:dyDescent="0.2">
      <c r="B318" s="142"/>
      <c r="D318" s="37" t="s">
        <v>76</v>
      </c>
      <c r="E318" s="148" t="s">
        <v>3084</v>
      </c>
      <c r="F318" s="148" t="s">
        <v>3342</v>
      </c>
      <c r="J318" s="149">
        <f>BK318</f>
        <v>0</v>
      </c>
      <c r="L318" s="142"/>
      <c r="M318" s="145"/>
      <c r="P318" s="146">
        <f>SUM(P319:P330)</f>
        <v>0</v>
      </c>
      <c r="R318" s="146">
        <f>SUM(R319:R330)</f>
        <v>0</v>
      </c>
      <c r="T318" s="147">
        <f>SUM(T319:T330)</f>
        <v>0</v>
      </c>
      <c r="AR318" s="37" t="s">
        <v>8</v>
      </c>
      <c r="AT318" s="38" t="s">
        <v>76</v>
      </c>
      <c r="AU318" s="38" t="s">
        <v>86</v>
      </c>
      <c r="AY318" s="37" t="s">
        <v>304</v>
      </c>
      <c r="BK318" s="39">
        <f>SUM(BK319:BK330)</f>
        <v>0</v>
      </c>
    </row>
    <row r="319" spans="2:65" s="1" customFormat="1" ht="16.5" customHeight="1" x14ac:dyDescent="0.2">
      <c r="B319" s="24"/>
      <c r="C319" s="176" t="s">
        <v>1265</v>
      </c>
      <c r="D319" s="176" t="s">
        <v>431</v>
      </c>
      <c r="E319" s="177" t="s">
        <v>3526</v>
      </c>
      <c r="F319" s="178" t="s">
        <v>3527</v>
      </c>
      <c r="G319" s="179" t="s">
        <v>2656</v>
      </c>
      <c r="H319" s="180">
        <v>5</v>
      </c>
      <c r="I319" s="46"/>
      <c r="J319" s="181">
        <f t="shared" ref="J319:J330" si="80">ROUND(I319*H319,0)</f>
        <v>0</v>
      </c>
      <c r="K319" s="178" t="s">
        <v>1</v>
      </c>
      <c r="L319" s="182"/>
      <c r="M319" s="183" t="s">
        <v>1</v>
      </c>
      <c r="N319" s="184" t="s">
        <v>42</v>
      </c>
      <c r="P319" s="158">
        <f t="shared" ref="P319:P330" si="81">O319*H319</f>
        <v>0</v>
      </c>
      <c r="Q319" s="158">
        <v>0</v>
      </c>
      <c r="R319" s="158">
        <f t="shared" ref="R319:R330" si="82">Q319*H319</f>
        <v>0</v>
      </c>
      <c r="S319" s="158">
        <v>0</v>
      </c>
      <c r="T319" s="159">
        <f t="shared" ref="T319:T330" si="83">S319*H319</f>
        <v>0</v>
      </c>
      <c r="AR319" s="41" t="s">
        <v>339</v>
      </c>
      <c r="AT319" s="41" t="s">
        <v>431</v>
      </c>
      <c r="AU319" s="41" t="s">
        <v>315</v>
      </c>
      <c r="AY319" s="17" t="s">
        <v>304</v>
      </c>
      <c r="BE319" s="42">
        <f t="shared" ref="BE319:BE330" si="84">IF(N319="základní",J319,0)</f>
        <v>0</v>
      </c>
      <c r="BF319" s="42">
        <f t="shared" ref="BF319:BF330" si="85">IF(N319="snížená",J319,0)</f>
        <v>0</v>
      </c>
      <c r="BG319" s="42">
        <f t="shared" ref="BG319:BG330" si="86">IF(N319="zákl. přenesená",J319,0)</f>
        <v>0</v>
      </c>
      <c r="BH319" s="42">
        <f t="shared" ref="BH319:BH330" si="87">IF(N319="sníž. přenesená",J319,0)</f>
        <v>0</v>
      </c>
      <c r="BI319" s="42">
        <f t="shared" ref="BI319:BI330" si="88">IF(N319="nulová",J319,0)</f>
        <v>0</v>
      </c>
      <c r="BJ319" s="17" t="s">
        <v>8</v>
      </c>
      <c r="BK319" s="42">
        <f t="shared" ref="BK319:BK330" si="89">ROUND(I319*H319,0)</f>
        <v>0</v>
      </c>
      <c r="BL319" s="17" t="s">
        <v>108</v>
      </c>
      <c r="BM319" s="41" t="s">
        <v>2061</v>
      </c>
    </row>
    <row r="320" spans="2:65" s="1" customFormat="1" ht="16.5" customHeight="1" x14ac:dyDescent="0.2">
      <c r="B320" s="24"/>
      <c r="C320" s="176" t="s">
        <v>1269</v>
      </c>
      <c r="D320" s="176" t="s">
        <v>431</v>
      </c>
      <c r="E320" s="177" t="s">
        <v>3528</v>
      </c>
      <c r="F320" s="178" t="s">
        <v>3529</v>
      </c>
      <c r="G320" s="179" t="s">
        <v>2656</v>
      </c>
      <c r="H320" s="180">
        <v>2</v>
      </c>
      <c r="I320" s="46"/>
      <c r="J320" s="181">
        <f t="shared" si="80"/>
        <v>0</v>
      </c>
      <c r="K320" s="178" t="s">
        <v>1</v>
      </c>
      <c r="L320" s="182"/>
      <c r="M320" s="183" t="s">
        <v>1</v>
      </c>
      <c r="N320" s="184" t="s">
        <v>42</v>
      </c>
      <c r="P320" s="158">
        <f t="shared" si="81"/>
        <v>0</v>
      </c>
      <c r="Q320" s="158">
        <v>0</v>
      </c>
      <c r="R320" s="158">
        <f t="shared" si="82"/>
        <v>0</v>
      </c>
      <c r="S320" s="158">
        <v>0</v>
      </c>
      <c r="T320" s="159">
        <f t="shared" si="83"/>
        <v>0</v>
      </c>
      <c r="AR320" s="41" t="s">
        <v>339</v>
      </c>
      <c r="AT320" s="41" t="s">
        <v>431</v>
      </c>
      <c r="AU320" s="41" t="s">
        <v>315</v>
      </c>
      <c r="AY320" s="17" t="s">
        <v>304</v>
      </c>
      <c r="BE320" s="42">
        <f t="shared" si="84"/>
        <v>0</v>
      </c>
      <c r="BF320" s="42">
        <f t="shared" si="85"/>
        <v>0</v>
      </c>
      <c r="BG320" s="42">
        <f t="shared" si="86"/>
        <v>0</v>
      </c>
      <c r="BH320" s="42">
        <f t="shared" si="87"/>
        <v>0</v>
      </c>
      <c r="BI320" s="42">
        <f t="shared" si="88"/>
        <v>0</v>
      </c>
      <c r="BJ320" s="17" t="s">
        <v>8</v>
      </c>
      <c r="BK320" s="42">
        <f t="shared" si="89"/>
        <v>0</v>
      </c>
      <c r="BL320" s="17" t="s">
        <v>108</v>
      </c>
      <c r="BM320" s="41" t="s">
        <v>2074</v>
      </c>
    </row>
    <row r="321" spans="2:65" s="1" customFormat="1" ht="16.5" customHeight="1" x14ac:dyDescent="0.2">
      <c r="B321" s="24"/>
      <c r="C321" s="176" t="s">
        <v>1273</v>
      </c>
      <c r="D321" s="176" t="s">
        <v>431</v>
      </c>
      <c r="E321" s="177" t="s">
        <v>3530</v>
      </c>
      <c r="F321" s="178" t="s">
        <v>3531</v>
      </c>
      <c r="G321" s="179" t="s">
        <v>2656</v>
      </c>
      <c r="H321" s="180">
        <v>4</v>
      </c>
      <c r="I321" s="46"/>
      <c r="J321" s="181">
        <f t="shared" si="80"/>
        <v>0</v>
      </c>
      <c r="K321" s="178" t="s">
        <v>1</v>
      </c>
      <c r="L321" s="182"/>
      <c r="M321" s="183" t="s">
        <v>1</v>
      </c>
      <c r="N321" s="184" t="s">
        <v>42</v>
      </c>
      <c r="P321" s="158">
        <f t="shared" si="81"/>
        <v>0</v>
      </c>
      <c r="Q321" s="158">
        <v>0</v>
      </c>
      <c r="R321" s="158">
        <f t="shared" si="82"/>
        <v>0</v>
      </c>
      <c r="S321" s="158">
        <v>0</v>
      </c>
      <c r="T321" s="159">
        <f t="shared" si="83"/>
        <v>0</v>
      </c>
      <c r="AR321" s="41" t="s">
        <v>339</v>
      </c>
      <c r="AT321" s="41" t="s">
        <v>431</v>
      </c>
      <c r="AU321" s="41" t="s">
        <v>315</v>
      </c>
      <c r="AY321" s="17" t="s">
        <v>304</v>
      </c>
      <c r="BE321" s="42">
        <f t="shared" si="84"/>
        <v>0</v>
      </c>
      <c r="BF321" s="42">
        <f t="shared" si="85"/>
        <v>0</v>
      </c>
      <c r="BG321" s="42">
        <f t="shared" si="86"/>
        <v>0</v>
      </c>
      <c r="BH321" s="42">
        <f t="shared" si="87"/>
        <v>0</v>
      </c>
      <c r="BI321" s="42">
        <f t="shared" si="88"/>
        <v>0</v>
      </c>
      <c r="BJ321" s="17" t="s">
        <v>8</v>
      </c>
      <c r="BK321" s="42">
        <f t="shared" si="89"/>
        <v>0</v>
      </c>
      <c r="BL321" s="17" t="s">
        <v>108</v>
      </c>
      <c r="BM321" s="41" t="s">
        <v>2086</v>
      </c>
    </row>
    <row r="322" spans="2:65" s="1" customFormat="1" ht="16.5" customHeight="1" x14ac:dyDescent="0.2">
      <c r="B322" s="24"/>
      <c r="C322" s="176" t="s">
        <v>1278</v>
      </c>
      <c r="D322" s="176" t="s">
        <v>431</v>
      </c>
      <c r="E322" s="177" t="s">
        <v>3528</v>
      </c>
      <c r="F322" s="178" t="s">
        <v>3529</v>
      </c>
      <c r="G322" s="179" t="s">
        <v>2656</v>
      </c>
      <c r="H322" s="180">
        <v>2</v>
      </c>
      <c r="I322" s="46"/>
      <c r="J322" s="181">
        <f t="shared" si="80"/>
        <v>0</v>
      </c>
      <c r="K322" s="178" t="s">
        <v>1</v>
      </c>
      <c r="L322" s="182"/>
      <c r="M322" s="183" t="s">
        <v>1</v>
      </c>
      <c r="N322" s="184" t="s">
        <v>42</v>
      </c>
      <c r="P322" s="158">
        <f t="shared" si="81"/>
        <v>0</v>
      </c>
      <c r="Q322" s="158">
        <v>0</v>
      </c>
      <c r="R322" s="158">
        <f t="shared" si="82"/>
        <v>0</v>
      </c>
      <c r="S322" s="158">
        <v>0</v>
      </c>
      <c r="T322" s="159">
        <f t="shared" si="83"/>
        <v>0</v>
      </c>
      <c r="AR322" s="41" t="s">
        <v>339</v>
      </c>
      <c r="AT322" s="41" t="s">
        <v>431</v>
      </c>
      <c r="AU322" s="41" t="s">
        <v>315</v>
      </c>
      <c r="AY322" s="17" t="s">
        <v>304</v>
      </c>
      <c r="BE322" s="42">
        <f t="shared" si="84"/>
        <v>0</v>
      </c>
      <c r="BF322" s="42">
        <f t="shared" si="85"/>
        <v>0</v>
      </c>
      <c r="BG322" s="42">
        <f t="shared" si="86"/>
        <v>0</v>
      </c>
      <c r="BH322" s="42">
        <f t="shared" si="87"/>
        <v>0</v>
      </c>
      <c r="BI322" s="42">
        <f t="shared" si="88"/>
        <v>0</v>
      </c>
      <c r="BJ322" s="17" t="s">
        <v>8</v>
      </c>
      <c r="BK322" s="42">
        <f t="shared" si="89"/>
        <v>0</v>
      </c>
      <c r="BL322" s="17" t="s">
        <v>108</v>
      </c>
      <c r="BM322" s="41" t="s">
        <v>2097</v>
      </c>
    </row>
    <row r="323" spans="2:65" s="1" customFormat="1" ht="16.5" customHeight="1" x14ac:dyDescent="0.2">
      <c r="B323" s="24"/>
      <c r="C323" s="176" t="s">
        <v>1282</v>
      </c>
      <c r="D323" s="176" t="s">
        <v>431</v>
      </c>
      <c r="E323" s="177" t="s">
        <v>3532</v>
      </c>
      <c r="F323" s="178" t="s">
        <v>3533</v>
      </c>
      <c r="G323" s="179" t="s">
        <v>2656</v>
      </c>
      <c r="H323" s="180">
        <v>1</v>
      </c>
      <c r="I323" s="46"/>
      <c r="J323" s="181">
        <f t="shared" si="80"/>
        <v>0</v>
      </c>
      <c r="K323" s="178" t="s">
        <v>1</v>
      </c>
      <c r="L323" s="182"/>
      <c r="M323" s="183" t="s">
        <v>1</v>
      </c>
      <c r="N323" s="184" t="s">
        <v>42</v>
      </c>
      <c r="P323" s="158">
        <f t="shared" si="81"/>
        <v>0</v>
      </c>
      <c r="Q323" s="158">
        <v>0</v>
      </c>
      <c r="R323" s="158">
        <f t="shared" si="82"/>
        <v>0</v>
      </c>
      <c r="S323" s="158">
        <v>0</v>
      </c>
      <c r="T323" s="159">
        <f t="shared" si="83"/>
        <v>0</v>
      </c>
      <c r="AR323" s="41" t="s">
        <v>339</v>
      </c>
      <c r="AT323" s="41" t="s">
        <v>431</v>
      </c>
      <c r="AU323" s="41" t="s">
        <v>315</v>
      </c>
      <c r="AY323" s="17" t="s">
        <v>304</v>
      </c>
      <c r="BE323" s="42">
        <f t="shared" si="84"/>
        <v>0</v>
      </c>
      <c r="BF323" s="42">
        <f t="shared" si="85"/>
        <v>0</v>
      </c>
      <c r="BG323" s="42">
        <f t="shared" si="86"/>
        <v>0</v>
      </c>
      <c r="BH323" s="42">
        <f t="shared" si="87"/>
        <v>0</v>
      </c>
      <c r="BI323" s="42">
        <f t="shared" si="88"/>
        <v>0</v>
      </c>
      <c r="BJ323" s="17" t="s">
        <v>8</v>
      </c>
      <c r="BK323" s="42">
        <f t="shared" si="89"/>
        <v>0</v>
      </c>
      <c r="BL323" s="17" t="s">
        <v>108</v>
      </c>
      <c r="BM323" s="41" t="s">
        <v>2108</v>
      </c>
    </row>
    <row r="324" spans="2:65" s="1" customFormat="1" ht="16.5" customHeight="1" x14ac:dyDescent="0.2">
      <c r="B324" s="24"/>
      <c r="C324" s="176" t="s">
        <v>1286</v>
      </c>
      <c r="D324" s="176" t="s">
        <v>431</v>
      </c>
      <c r="E324" s="177" t="s">
        <v>3534</v>
      </c>
      <c r="F324" s="178" t="s">
        <v>3535</v>
      </c>
      <c r="G324" s="179" t="s">
        <v>2656</v>
      </c>
      <c r="H324" s="180">
        <v>1</v>
      </c>
      <c r="I324" s="46"/>
      <c r="J324" s="181">
        <f t="shared" si="80"/>
        <v>0</v>
      </c>
      <c r="K324" s="178" t="s">
        <v>1</v>
      </c>
      <c r="L324" s="182"/>
      <c r="M324" s="183" t="s">
        <v>1</v>
      </c>
      <c r="N324" s="184" t="s">
        <v>42</v>
      </c>
      <c r="P324" s="158">
        <f t="shared" si="81"/>
        <v>0</v>
      </c>
      <c r="Q324" s="158">
        <v>0</v>
      </c>
      <c r="R324" s="158">
        <f t="shared" si="82"/>
        <v>0</v>
      </c>
      <c r="S324" s="158">
        <v>0</v>
      </c>
      <c r="T324" s="159">
        <f t="shared" si="83"/>
        <v>0</v>
      </c>
      <c r="AR324" s="41" t="s">
        <v>339</v>
      </c>
      <c r="AT324" s="41" t="s">
        <v>431</v>
      </c>
      <c r="AU324" s="41" t="s">
        <v>315</v>
      </c>
      <c r="AY324" s="17" t="s">
        <v>304</v>
      </c>
      <c r="BE324" s="42">
        <f t="shared" si="84"/>
        <v>0</v>
      </c>
      <c r="BF324" s="42">
        <f t="shared" si="85"/>
        <v>0</v>
      </c>
      <c r="BG324" s="42">
        <f t="shared" si="86"/>
        <v>0</v>
      </c>
      <c r="BH324" s="42">
        <f t="shared" si="87"/>
        <v>0</v>
      </c>
      <c r="BI324" s="42">
        <f t="shared" si="88"/>
        <v>0</v>
      </c>
      <c r="BJ324" s="17" t="s">
        <v>8</v>
      </c>
      <c r="BK324" s="42">
        <f t="shared" si="89"/>
        <v>0</v>
      </c>
      <c r="BL324" s="17" t="s">
        <v>108</v>
      </c>
      <c r="BM324" s="41" t="s">
        <v>2125</v>
      </c>
    </row>
    <row r="325" spans="2:65" s="1" customFormat="1" ht="16.5" customHeight="1" x14ac:dyDescent="0.2">
      <c r="B325" s="24"/>
      <c r="C325" s="176" t="s">
        <v>1291</v>
      </c>
      <c r="D325" s="176" t="s">
        <v>431</v>
      </c>
      <c r="E325" s="177" t="s">
        <v>3536</v>
      </c>
      <c r="F325" s="178" t="s">
        <v>3537</v>
      </c>
      <c r="G325" s="179" t="s">
        <v>2656</v>
      </c>
      <c r="H325" s="180">
        <v>6</v>
      </c>
      <c r="I325" s="46"/>
      <c r="J325" s="181">
        <f t="shared" si="80"/>
        <v>0</v>
      </c>
      <c r="K325" s="178" t="s">
        <v>1</v>
      </c>
      <c r="L325" s="182"/>
      <c r="M325" s="183" t="s">
        <v>1</v>
      </c>
      <c r="N325" s="184" t="s">
        <v>42</v>
      </c>
      <c r="P325" s="158">
        <f t="shared" si="81"/>
        <v>0</v>
      </c>
      <c r="Q325" s="158">
        <v>0</v>
      </c>
      <c r="R325" s="158">
        <f t="shared" si="82"/>
        <v>0</v>
      </c>
      <c r="S325" s="158">
        <v>0</v>
      </c>
      <c r="T325" s="159">
        <f t="shared" si="83"/>
        <v>0</v>
      </c>
      <c r="AR325" s="41" t="s">
        <v>339</v>
      </c>
      <c r="AT325" s="41" t="s">
        <v>431</v>
      </c>
      <c r="AU325" s="41" t="s">
        <v>315</v>
      </c>
      <c r="AY325" s="17" t="s">
        <v>304</v>
      </c>
      <c r="BE325" s="42">
        <f t="shared" si="84"/>
        <v>0</v>
      </c>
      <c r="BF325" s="42">
        <f t="shared" si="85"/>
        <v>0</v>
      </c>
      <c r="BG325" s="42">
        <f t="shared" si="86"/>
        <v>0</v>
      </c>
      <c r="BH325" s="42">
        <f t="shared" si="87"/>
        <v>0</v>
      </c>
      <c r="BI325" s="42">
        <f t="shared" si="88"/>
        <v>0</v>
      </c>
      <c r="BJ325" s="17" t="s">
        <v>8</v>
      </c>
      <c r="BK325" s="42">
        <f t="shared" si="89"/>
        <v>0</v>
      </c>
      <c r="BL325" s="17" t="s">
        <v>108</v>
      </c>
      <c r="BM325" s="41" t="s">
        <v>2136</v>
      </c>
    </row>
    <row r="326" spans="2:65" s="1" customFormat="1" ht="16.5" customHeight="1" x14ac:dyDescent="0.2">
      <c r="B326" s="24"/>
      <c r="C326" s="176" t="s">
        <v>1297</v>
      </c>
      <c r="D326" s="176" t="s">
        <v>431</v>
      </c>
      <c r="E326" s="177" t="s">
        <v>3538</v>
      </c>
      <c r="F326" s="178" t="s">
        <v>3539</v>
      </c>
      <c r="G326" s="179" t="s">
        <v>2656</v>
      </c>
      <c r="H326" s="180">
        <v>5</v>
      </c>
      <c r="I326" s="46"/>
      <c r="J326" s="181">
        <f t="shared" si="80"/>
        <v>0</v>
      </c>
      <c r="K326" s="178" t="s">
        <v>1</v>
      </c>
      <c r="L326" s="182"/>
      <c r="M326" s="183" t="s">
        <v>1</v>
      </c>
      <c r="N326" s="184" t="s">
        <v>42</v>
      </c>
      <c r="P326" s="158">
        <f t="shared" si="81"/>
        <v>0</v>
      </c>
      <c r="Q326" s="158">
        <v>0</v>
      </c>
      <c r="R326" s="158">
        <f t="shared" si="82"/>
        <v>0</v>
      </c>
      <c r="S326" s="158">
        <v>0</v>
      </c>
      <c r="T326" s="159">
        <f t="shared" si="83"/>
        <v>0</v>
      </c>
      <c r="AR326" s="41" t="s">
        <v>339</v>
      </c>
      <c r="AT326" s="41" t="s">
        <v>431</v>
      </c>
      <c r="AU326" s="41" t="s">
        <v>315</v>
      </c>
      <c r="AY326" s="17" t="s">
        <v>304</v>
      </c>
      <c r="BE326" s="42">
        <f t="shared" si="84"/>
        <v>0</v>
      </c>
      <c r="BF326" s="42">
        <f t="shared" si="85"/>
        <v>0</v>
      </c>
      <c r="BG326" s="42">
        <f t="shared" si="86"/>
        <v>0</v>
      </c>
      <c r="BH326" s="42">
        <f t="shared" si="87"/>
        <v>0</v>
      </c>
      <c r="BI326" s="42">
        <f t="shared" si="88"/>
        <v>0</v>
      </c>
      <c r="BJ326" s="17" t="s">
        <v>8</v>
      </c>
      <c r="BK326" s="42">
        <f t="shared" si="89"/>
        <v>0</v>
      </c>
      <c r="BL326" s="17" t="s">
        <v>108</v>
      </c>
      <c r="BM326" s="41" t="s">
        <v>2145</v>
      </c>
    </row>
    <row r="327" spans="2:65" s="1" customFormat="1" ht="16.5" customHeight="1" x14ac:dyDescent="0.2">
      <c r="B327" s="24"/>
      <c r="C327" s="176" t="s">
        <v>1302</v>
      </c>
      <c r="D327" s="176" t="s">
        <v>431</v>
      </c>
      <c r="E327" s="177" t="s">
        <v>3540</v>
      </c>
      <c r="F327" s="178" t="s">
        <v>3541</v>
      </c>
      <c r="G327" s="179" t="s">
        <v>2656</v>
      </c>
      <c r="H327" s="180">
        <v>3</v>
      </c>
      <c r="I327" s="46"/>
      <c r="J327" s="181">
        <f t="shared" si="80"/>
        <v>0</v>
      </c>
      <c r="K327" s="178" t="s">
        <v>1</v>
      </c>
      <c r="L327" s="182"/>
      <c r="M327" s="183" t="s">
        <v>1</v>
      </c>
      <c r="N327" s="184" t="s">
        <v>42</v>
      </c>
      <c r="P327" s="158">
        <f t="shared" si="81"/>
        <v>0</v>
      </c>
      <c r="Q327" s="158">
        <v>0</v>
      </c>
      <c r="R327" s="158">
        <f t="shared" si="82"/>
        <v>0</v>
      </c>
      <c r="S327" s="158">
        <v>0</v>
      </c>
      <c r="T327" s="159">
        <f t="shared" si="83"/>
        <v>0</v>
      </c>
      <c r="AR327" s="41" t="s">
        <v>339</v>
      </c>
      <c r="AT327" s="41" t="s">
        <v>431</v>
      </c>
      <c r="AU327" s="41" t="s">
        <v>315</v>
      </c>
      <c r="AY327" s="17" t="s">
        <v>304</v>
      </c>
      <c r="BE327" s="42">
        <f t="shared" si="84"/>
        <v>0</v>
      </c>
      <c r="BF327" s="42">
        <f t="shared" si="85"/>
        <v>0</v>
      </c>
      <c r="BG327" s="42">
        <f t="shared" si="86"/>
        <v>0</v>
      </c>
      <c r="BH327" s="42">
        <f t="shared" si="87"/>
        <v>0</v>
      </c>
      <c r="BI327" s="42">
        <f t="shared" si="88"/>
        <v>0</v>
      </c>
      <c r="BJ327" s="17" t="s">
        <v>8</v>
      </c>
      <c r="BK327" s="42">
        <f t="shared" si="89"/>
        <v>0</v>
      </c>
      <c r="BL327" s="17" t="s">
        <v>108</v>
      </c>
      <c r="BM327" s="41" t="s">
        <v>2156</v>
      </c>
    </row>
    <row r="328" spans="2:65" s="1" customFormat="1" ht="16.5" customHeight="1" x14ac:dyDescent="0.2">
      <c r="B328" s="24"/>
      <c r="C328" s="176" t="s">
        <v>1307</v>
      </c>
      <c r="D328" s="176" t="s">
        <v>431</v>
      </c>
      <c r="E328" s="177" t="s">
        <v>3542</v>
      </c>
      <c r="F328" s="178" t="s">
        <v>3543</v>
      </c>
      <c r="G328" s="179" t="s">
        <v>2656</v>
      </c>
      <c r="H328" s="180">
        <v>6</v>
      </c>
      <c r="I328" s="46"/>
      <c r="J328" s="181">
        <f t="shared" si="80"/>
        <v>0</v>
      </c>
      <c r="K328" s="178" t="s">
        <v>1</v>
      </c>
      <c r="L328" s="182"/>
      <c r="M328" s="183" t="s">
        <v>1</v>
      </c>
      <c r="N328" s="184" t="s">
        <v>42</v>
      </c>
      <c r="P328" s="158">
        <f t="shared" si="81"/>
        <v>0</v>
      </c>
      <c r="Q328" s="158">
        <v>0</v>
      </c>
      <c r="R328" s="158">
        <f t="shared" si="82"/>
        <v>0</v>
      </c>
      <c r="S328" s="158">
        <v>0</v>
      </c>
      <c r="T328" s="159">
        <f t="shared" si="83"/>
        <v>0</v>
      </c>
      <c r="AR328" s="41" t="s">
        <v>339</v>
      </c>
      <c r="AT328" s="41" t="s">
        <v>431</v>
      </c>
      <c r="AU328" s="41" t="s">
        <v>315</v>
      </c>
      <c r="AY328" s="17" t="s">
        <v>304</v>
      </c>
      <c r="BE328" s="42">
        <f t="shared" si="84"/>
        <v>0</v>
      </c>
      <c r="BF328" s="42">
        <f t="shared" si="85"/>
        <v>0</v>
      </c>
      <c r="BG328" s="42">
        <f t="shared" si="86"/>
        <v>0</v>
      </c>
      <c r="BH328" s="42">
        <f t="shared" si="87"/>
        <v>0</v>
      </c>
      <c r="BI328" s="42">
        <f t="shared" si="88"/>
        <v>0</v>
      </c>
      <c r="BJ328" s="17" t="s">
        <v>8</v>
      </c>
      <c r="BK328" s="42">
        <f t="shared" si="89"/>
        <v>0</v>
      </c>
      <c r="BL328" s="17" t="s">
        <v>108</v>
      </c>
      <c r="BM328" s="41" t="s">
        <v>2164</v>
      </c>
    </row>
    <row r="329" spans="2:65" s="1" customFormat="1" ht="16.5" customHeight="1" x14ac:dyDescent="0.2">
      <c r="B329" s="24"/>
      <c r="C329" s="176" t="s">
        <v>1312</v>
      </c>
      <c r="D329" s="176" t="s">
        <v>431</v>
      </c>
      <c r="E329" s="177" t="s">
        <v>3544</v>
      </c>
      <c r="F329" s="178" t="s">
        <v>3545</v>
      </c>
      <c r="G329" s="179" t="s">
        <v>2656</v>
      </c>
      <c r="H329" s="180">
        <v>1</v>
      </c>
      <c r="I329" s="46"/>
      <c r="J329" s="181">
        <f t="shared" si="80"/>
        <v>0</v>
      </c>
      <c r="K329" s="178" t="s">
        <v>1</v>
      </c>
      <c r="L329" s="182"/>
      <c r="M329" s="183" t="s">
        <v>1</v>
      </c>
      <c r="N329" s="184" t="s">
        <v>42</v>
      </c>
      <c r="P329" s="158">
        <f t="shared" si="81"/>
        <v>0</v>
      </c>
      <c r="Q329" s="158">
        <v>0</v>
      </c>
      <c r="R329" s="158">
        <f t="shared" si="82"/>
        <v>0</v>
      </c>
      <c r="S329" s="158">
        <v>0</v>
      </c>
      <c r="T329" s="159">
        <f t="shared" si="83"/>
        <v>0</v>
      </c>
      <c r="AR329" s="41" t="s">
        <v>339</v>
      </c>
      <c r="AT329" s="41" t="s">
        <v>431</v>
      </c>
      <c r="AU329" s="41" t="s">
        <v>315</v>
      </c>
      <c r="AY329" s="17" t="s">
        <v>304</v>
      </c>
      <c r="BE329" s="42">
        <f t="shared" si="84"/>
        <v>0</v>
      </c>
      <c r="BF329" s="42">
        <f t="shared" si="85"/>
        <v>0</v>
      </c>
      <c r="BG329" s="42">
        <f t="shared" si="86"/>
        <v>0</v>
      </c>
      <c r="BH329" s="42">
        <f t="shared" si="87"/>
        <v>0</v>
      </c>
      <c r="BI329" s="42">
        <f t="shared" si="88"/>
        <v>0</v>
      </c>
      <c r="BJ329" s="17" t="s">
        <v>8</v>
      </c>
      <c r="BK329" s="42">
        <f t="shared" si="89"/>
        <v>0</v>
      </c>
      <c r="BL329" s="17" t="s">
        <v>108</v>
      </c>
      <c r="BM329" s="41" t="s">
        <v>2174</v>
      </c>
    </row>
    <row r="330" spans="2:65" s="1" customFormat="1" ht="16.5" customHeight="1" x14ac:dyDescent="0.2">
      <c r="B330" s="24"/>
      <c r="C330" s="176" t="s">
        <v>1317</v>
      </c>
      <c r="D330" s="176" t="s">
        <v>431</v>
      </c>
      <c r="E330" s="177" t="s">
        <v>3546</v>
      </c>
      <c r="F330" s="178" t="s">
        <v>3547</v>
      </c>
      <c r="G330" s="179" t="s">
        <v>2656</v>
      </c>
      <c r="H330" s="180">
        <v>3</v>
      </c>
      <c r="I330" s="46"/>
      <c r="J330" s="181">
        <f t="shared" si="80"/>
        <v>0</v>
      </c>
      <c r="K330" s="178" t="s">
        <v>1</v>
      </c>
      <c r="L330" s="182"/>
      <c r="M330" s="183" t="s">
        <v>1</v>
      </c>
      <c r="N330" s="184" t="s">
        <v>42</v>
      </c>
      <c r="P330" s="158">
        <f t="shared" si="81"/>
        <v>0</v>
      </c>
      <c r="Q330" s="158">
        <v>0</v>
      </c>
      <c r="R330" s="158">
        <f t="shared" si="82"/>
        <v>0</v>
      </c>
      <c r="S330" s="158">
        <v>0</v>
      </c>
      <c r="T330" s="159">
        <f t="shared" si="83"/>
        <v>0</v>
      </c>
      <c r="AR330" s="41" t="s">
        <v>339</v>
      </c>
      <c r="AT330" s="41" t="s">
        <v>431</v>
      </c>
      <c r="AU330" s="41" t="s">
        <v>315</v>
      </c>
      <c r="AY330" s="17" t="s">
        <v>304</v>
      </c>
      <c r="BE330" s="42">
        <f t="shared" si="84"/>
        <v>0</v>
      </c>
      <c r="BF330" s="42">
        <f t="shared" si="85"/>
        <v>0</v>
      </c>
      <c r="BG330" s="42">
        <f t="shared" si="86"/>
        <v>0</v>
      </c>
      <c r="BH330" s="42">
        <f t="shared" si="87"/>
        <v>0</v>
      </c>
      <c r="BI330" s="42">
        <f t="shared" si="88"/>
        <v>0</v>
      </c>
      <c r="BJ330" s="17" t="s">
        <v>8</v>
      </c>
      <c r="BK330" s="42">
        <f t="shared" si="89"/>
        <v>0</v>
      </c>
      <c r="BL330" s="17" t="s">
        <v>108</v>
      </c>
      <c r="BM330" s="41" t="s">
        <v>2183</v>
      </c>
    </row>
    <row r="331" spans="2:65" s="11" customFormat="1" ht="20.85" customHeight="1" x14ac:dyDescent="0.2">
      <c r="B331" s="142"/>
      <c r="D331" s="37" t="s">
        <v>76</v>
      </c>
      <c r="E331" s="148" t="s">
        <v>3098</v>
      </c>
      <c r="F331" s="148" t="s">
        <v>3367</v>
      </c>
      <c r="J331" s="149">
        <f>BK331</f>
        <v>0</v>
      </c>
      <c r="L331" s="142"/>
      <c r="M331" s="145"/>
      <c r="P331" s="146">
        <f>SUM(P332:P338)</f>
        <v>0</v>
      </c>
      <c r="R331" s="146">
        <f>SUM(R332:R338)</f>
        <v>0</v>
      </c>
      <c r="T331" s="147">
        <f>SUM(T332:T338)</f>
        <v>0</v>
      </c>
      <c r="AR331" s="37" t="s">
        <v>8</v>
      </c>
      <c r="AT331" s="38" t="s">
        <v>76</v>
      </c>
      <c r="AU331" s="38" t="s">
        <v>86</v>
      </c>
      <c r="AY331" s="37" t="s">
        <v>304</v>
      </c>
      <c r="BK331" s="39">
        <f>SUM(BK332:BK338)</f>
        <v>0</v>
      </c>
    </row>
    <row r="332" spans="2:65" s="1" customFormat="1" ht="16.5" customHeight="1" x14ac:dyDescent="0.2">
      <c r="B332" s="24"/>
      <c r="C332" s="176" t="s">
        <v>1322</v>
      </c>
      <c r="D332" s="176" t="s">
        <v>431</v>
      </c>
      <c r="E332" s="177" t="s">
        <v>3548</v>
      </c>
      <c r="F332" s="178" t="s">
        <v>3369</v>
      </c>
      <c r="G332" s="179" t="s">
        <v>2656</v>
      </c>
      <c r="H332" s="180">
        <v>38</v>
      </c>
      <c r="I332" s="46"/>
      <c r="J332" s="181">
        <f t="shared" ref="J332:J338" si="90">ROUND(I332*H332,0)</f>
        <v>0</v>
      </c>
      <c r="K332" s="178" t="s">
        <v>1</v>
      </c>
      <c r="L332" s="182"/>
      <c r="M332" s="183" t="s">
        <v>1</v>
      </c>
      <c r="N332" s="184" t="s">
        <v>42</v>
      </c>
      <c r="P332" s="158">
        <f t="shared" ref="P332:P338" si="91">O332*H332</f>
        <v>0</v>
      </c>
      <c r="Q332" s="158">
        <v>0</v>
      </c>
      <c r="R332" s="158">
        <f t="shared" ref="R332:R338" si="92">Q332*H332</f>
        <v>0</v>
      </c>
      <c r="S332" s="158">
        <v>0</v>
      </c>
      <c r="T332" s="159">
        <f t="shared" ref="T332:T338" si="93">S332*H332</f>
        <v>0</v>
      </c>
      <c r="AR332" s="41" t="s">
        <v>339</v>
      </c>
      <c r="AT332" s="41" t="s">
        <v>431</v>
      </c>
      <c r="AU332" s="41" t="s">
        <v>315</v>
      </c>
      <c r="AY332" s="17" t="s">
        <v>304</v>
      </c>
      <c r="BE332" s="42">
        <f t="shared" ref="BE332:BE338" si="94">IF(N332="základní",J332,0)</f>
        <v>0</v>
      </c>
      <c r="BF332" s="42">
        <f t="shared" ref="BF332:BF338" si="95">IF(N332="snížená",J332,0)</f>
        <v>0</v>
      </c>
      <c r="BG332" s="42">
        <f t="shared" ref="BG332:BG338" si="96">IF(N332="zákl. přenesená",J332,0)</f>
        <v>0</v>
      </c>
      <c r="BH332" s="42">
        <f t="shared" ref="BH332:BH338" si="97">IF(N332="sníž. přenesená",J332,0)</f>
        <v>0</v>
      </c>
      <c r="BI332" s="42">
        <f t="shared" ref="BI332:BI338" si="98">IF(N332="nulová",J332,0)</f>
        <v>0</v>
      </c>
      <c r="BJ332" s="17" t="s">
        <v>8</v>
      </c>
      <c r="BK332" s="42">
        <f t="shared" ref="BK332:BK338" si="99">ROUND(I332*H332,0)</f>
        <v>0</v>
      </c>
      <c r="BL332" s="17" t="s">
        <v>108</v>
      </c>
      <c r="BM332" s="41" t="s">
        <v>2192</v>
      </c>
    </row>
    <row r="333" spans="2:65" s="1" customFormat="1" ht="16.5" customHeight="1" x14ac:dyDescent="0.2">
      <c r="B333" s="24"/>
      <c r="C333" s="176" t="s">
        <v>1327</v>
      </c>
      <c r="D333" s="176" t="s">
        <v>431</v>
      </c>
      <c r="E333" s="177" t="s">
        <v>3549</v>
      </c>
      <c r="F333" s="178" t="s">
        <v>3550</v>
      </c>
      <c r="G333" s="179" t="s">
        <v>2656</v>
      </c>
      <c r="H333" s="180">
        <v>5</v>
      </c>
      <c r="I333" s="46"/>
      <c r="J333" s="181">
        <f t="shared" si="90"/>
        <v>0</v>
      </c>
      <c r="K333" s="178" t="s">
        <v>1</v>
      </c>
      <c r="L333" s="182"/>
      <c r="M333" s="183" t="s">
        <v>1</v>
      </c>
      <c r="N333" s="184" t="s">
        <v>42</v>
      </c>
      <c r="P333" s="158">
        <f t="shared" si="91"/>
        <v>0</v>
      </c>
      <c r="Q333" s="158">
        <v>0</v>
      </c>
      <c r="R333" s="158">
        <f t="shared" si="92"/>
        <v>0</v>
      </c>
      <c r="S333" s="158">
        <v>0</v>
      </c>
      <c r="T333" s="159">
        <f t="shared" si="93"/>
        <v>0</v>
      </c>
      <c r="AR333" s="41" t="s">
        <v>339</v>
      </c>
      <c r="AT333" s="41" t="s">
        <v>431</v>
      </c>
      <c r="AU333" s="41" t="s">
        <v>315</v>
      </c>
      <c r="AY333" s="17" t="s">
        <v>304</v>
      </c>
      <c r="BE333" s="42">
        <f t="shared" si="94"/>
        <v>0</v>
      </c>
      <c r="BF333" s="42">
        <f t="shared" si="95"/>
        <v>0</v>
      </c>
      <c r="BG333" s="42">
        <f t="shared" si="96"/>
        <v>0</v>
      </c>
      <c r="BH333" s="42">
        <f t="shared" si="97"/>
        <v>0</v>
      </c>
      <c r="BI333" s="42">
        <f t="shared" si="98"/>
        <v>0</v>
      </c>
      <c r="BJ333" s="17" t="s">
        <v>8</v>
      </c>
      <c r="BK333" s="42">
        <f t="shared" si="99"/>
        <v>0</v>
      </c>
      <c r="BL333" s="17" t="s">
        <v>108</v>
      </c>
      <c r="BM333" s="41" t="s">
        <v>2202</v>
      </c>
    </row>
    <row r="334" spans="2:65" s="1" customFormat="1" ht="16.5" customHeight="1" x14ac:dyDescent="0.2">
      <c r="B334" s="24"/>
      <c r="C334" s="176" t="s">
        <v>1332</v>
      </c>
      <c r="D334" s="176" t="s">
        <v>431</v>
      </c>
      <c r="E334" s="177" t="s">
        <v>3551</v>
      </c>
      <c r="F334" s="178" t="s">
        <v>3373</v>
      </c>
      <c r="G334" s="179" t="s">
        <v>2656</v>
      </c>
      <c r="H334" s="180">
        <v>3</v>
      </c>
      <c r="I334" s="46"/>
      <c r="J334" s="181">
        <f t="shared" si="90"/>
        <v>0</v>
      </c>
      <c r="K334" s="178" t="s">
        <v>1</v>
      </c>
      <c r="L334" s="182"/>
      <c r="M334" s="183" t="s">
        <v>1</v>
      </c>
      <c r="N334" s="184" t="s">
        <v>42</v>
      </c>
      <c r="P334" s="158">
        <f t="shared" si="91"/>
        <v>0</v>
      </c>
      <c r="Q334" s="158">
        <v>0</v>
      </c>
      <c r="R334" s="158">
        <f t="shared" si="92"/>
        <v>0</v>
      </c>
      <c r="S334" s="158">
        <v>0</v>
      </c>
      <c r="T334" s="159">
        <f t="shared" si="93"/>
        <v>0</v>
      </c>
      <c r="AR334" s="41" t="s">
        <v>339</v>
      </c>
      <c r="AT334" s="41" t="s">
        <v>431</v>
      </c>
      <c r="AU334" s="41" t="s">
        <v>315</v>
      </c>
      <c r="AY334" s="17" t="s">
        <v>304</v>
      </c>
      <c r="BE334" s="42">
        <f t="shared" si="94"/>
        <v>0</v>
      </c>
      <c r="BF334" s="42">
        <f t="shared" si="95"/>
        <v>0</v>
      </c>
      <c r="BG334" s="42">
        <f t="shared" si="96"/>
        <v>0</v>
      </c>
      <c r="BH334" s="42">
        <f t="shared" si="97"/>
        <v>0</v>
      </c>
      <c r="BI334" s="42">
        <f t="shared" si="98"/>
        <v>0</v>
      </c>
      <c r="BJ334" s="17" t="s">
        <v>8</v>
      </c>
      <c r="BK334" s="42">
        <f t="shared" si="99"/>
        <v>0</v>
      </c>
      <c r="BL334" s="17" t="s">
        <v>108</v>
      </c>
      <c r="BM334" s="41" t="s">
        <v>2212</v>
      </c>
    </row>
    <row r="335" spans="2:65" s="1" customFormat="1" ht="16.5" customHeight="1" x14ac:dyDescent="0.2">
      <c r="B335" s="24"/>
      <c r="C335" s="176" t="s">
        <v>1337</v>
      </c>
      <c r="D335" s="176" t="s">
        <v>431</v>
      </c>
      <c r="E335" s="177" t="s">
        <v>3552</v>
      </c>
      <c r="F335" s="178" t="s">
        <v>3553</v>
      </c>
      <c r="G335" s="179" t="s">
        <v>2656</v>
      </c>
      <c r="H335" s="180">
        <v>8</v>
      </c>
      <c r="I335" s="46"/>
      <c r="J335" s="181">
        <f t="shared" si="90"/>
        <v>0</v>
      </c>
      <c r="K335" s="178" t="s">
        <v>1</v>
      </c>
      <c r="L335" s="182"/>
      <c r="M335" s="183" t="s">
        <v>1</v>
      </c>
      <c r="N335" s="184" t="s">
        <v>42</v>
      </c>
      <c r="P335" s="158">
        <f t="shared" si="91"/>
        <v>0</v>
      </c>
      <c r="Q335" s="158">
        <v>0</v>
      </c>
      <c r="R335" s="158">
        <f t="shared" si="92"/>
        <v>0</v>
      </c>
      <c r="S335" s="158">
        <v>0</v>
      </c>
      <c r="T335" s="159">
        <f t="shared" si="93"/>
        <v>0</v>
      </c>
      <c r="AR335" s="41" t="s">
        <v>339</v>
      </c>
      <c r="AT335" s="41" t="s">
        <v>431</v>
      </c>
      <c r="AU335" s="41" t="s">
        <v>315</v>
      </c>
      <c r="AY335" s="17" t="s">
        <v>304</v>
      </c>
      <c r="BE335" s="42">
        <f t="shared" si="94"/>
        <v>0</v>
      </c>
      <c r="BF335" s="42">
        <f t="shared" si="95"/>
        <v>0</v>
      </c>
      <c r="BG335" s="42">
        <f t="shared" si="96"/>
        <v>0</v>
      </c>
      <c r="BH335" s="42">
        <f t="shared" si="97"/>
        <v>0</v>
      </c>
      <c r="BI335" s="42">
        <f t="shared" si="98"/>
        <v>0</v>
      </c>
      <c r="BJ335" s="17" t="s">
        <v>8</v>
      </c>
      <c r="BK335" s="42">
        <f t="shared" si="99"/>
        <v>0</v>
      </c>
      <c r="BL335" s="17" t="s">
        <v>108</v>
      </c>
      <c r="BM335" s="41" t="s">
        <v>2222</v>
      </c>
    </row>
    <row r="336" spans="2:65" s="1" customFormat="1" ht="16.5" customHeight="1" x14ac:dyDescent="0.2">
      <c r="B336" s="24"/>
      <c r="C336" s="176" t="s">
        <v>1345</v>
      </c>
      <c r="D336" s="176" t="s">
        <v>431</v>
      </c>
      <c r="E336" s="177" t="s">
        <v>3554</v>
      </c>
      <c r="F336" s="178" t="s">
        <v>3555</v>
      </c>
      <c r="G336" s="179" t="s">
        <v>2656</v>
      </c>
      <c r="H336" s="180">
        <v>20</v>
      </c>
      <c r="I336" s="46"/>
      <c r="J336" s="181">
        <f t="shared" si="90"/>
        <v>0</v>
      </c>
      <c r="K336" s="178" t="s">
        <v>1</v>
      </c>
      <c r="L336" s="182"/>
      <c r="M336" s="183" t="s">
        <v>1</v>
      </c>
      <c r="N336" s="184" t="s">
        <v>42</v>
      </c>
      <c r="P336" s="158">
        <f t="shared" si="91"/>
        <v>0</v>
      </c>
      <c r="Q336" s="158">
        <v>0</v>
      </c>
      <c r="R336" s="158">
        <f t="shared" si="92"/>
        <v>0</v>
      </c>
      <c r="S336" s="158">
        <v>0</v>
      </c>
      <c r="T336" s="159">
        <f t="shared" si="93"/>
        <v>0</v>
      </c>
      <c r="AR336" s="41" t="s">
        <v>339</v>
      </c>
      <c r="AT336" s="41" t="s">
        <v>431</v>
      </c>
      <c r="AU336" s="41" t="s">
        <v>315</v>
      </c>
      <c r="AY336" s="17" t="s">
        <v>304</v>
      </c>
      <c r="BE336" s="42">
        <f t="shared" si="94"/>
        <v>0</v>
      </c>
      <c r="BF336" s="42">
        <f t="shared" si="95"/>
        <v>0</v>
      </c>
      <c r="BG336" s="42">
        <f t="shared" si="96"/>
        <v>0</v>
      </c>
      <c r="BH336" s="42">
        <f t="shared" si="97"/>
        <v>0</v>
      </c>
      <c r="BI336" s="42">
        <f t="shared" si="98"/>
        <v>0</v>
      </c>
      <c r="BJ336" s="17" t="s">
        <v>8</v>
      </c>
      <c r="BK336" s="42">
        <f t="shared" si="99"/>
        <v>0</v>
      </c>
      <c r="BL336" s="17" t="s">
        <v>108</v>
      </c>
      <c r="BM336" s="41" t="s">
        <v>2232</v>
      </c>
    </row>
    <row r="337" spans="2:65" s="1" customFormat="1" ht="16.5" customHeight="1" x14ac:dyDescent="0.2">
      <c r="B337" s="24"/>
      <c r="C337" s="176" t="s">
        <v>1350</v>
      </c>
      <c r="D337" s="176" t="s">
        <v>431</v>
      </c>
      <c r="E337" s="177" t="s">
        <v>3556</v>
      </c>
      <c r="F337" s="178" t="s">
        <v>3557</v>
      </c>
      <c r="G337" s="179" t="s">
        <v>2656</v>
      </c>
      <c r="H337" s="180">
        <v>5</v>
      </c>
      <c r="I337" s="46"/>
      <c r="J337" s="181">
        <f t="shared" si="90"/>
        <v>0</v>
      </c>
      <c r="K337" s="178" t="s">
        <v>1</v>
      </c>
      <c r="L337" s="182"/>
      <c r="M337" s="183" t="s">
        <v>1</v>
      </c>
      <c r="N337" s="184" t="s">
        <v>42</v>
      </c>
      <c r="P337" s="158">
        <f t="shared" si="91"/>
        <v>0</v>
      </c>
      <c r="Q337" s="158">
        <v>0</v>
      </c>
      <c r="R337" s="158">
        <f t="shared" si="92"/>
        <v>0</v>
      </c>
      <c r="S337" s="158">
        <v>0</v>
      </c>
      <c r="T337" s="159">
        <f t="shared" si="93"/>
        <v>0</v>
      </c>
      <c r="AR337" s="41" t="s">
        <v>339</v>
      </c>
      <c r="AT337" s="41" t="s">
        <v>431</v>
      </c>
      <c r="AU337" s="41" t="s">
        <v>315</v>
      </c>
      <c r="AY337" s="17" t="s">
        <v>304</v>
      </c>
      <c r="BE337" s="42">
        <f t="shared" si="94"/>
        <v>0</v>
      </c>
      <c r="BF337" s="42">
        <f t="shared" si="95"/>
        <v>0</v>
      </c>
      <c r="BG337" s="42">
        <f t="shared" si="96"/>
        <v>0</v>
      </c>
      <c r="BH337" s="42">
        <f t="shared" si="97"/>
        <v>0</v>
      </c>
      <c r="BI337" s="42">
        <f t="shared" si="98"/>
        <v>0</v>
      </c>
      <c r="BJ337" s="17" t="s">
        <v>8</v>
      </c>
      <c r="BK337" s="42">
        <f t="shared" si="99"/>
        <v>0</v>
      </c>
      <c r="BL337" s="17" t="s">
        <v>108</v>
      </c>
      <c r="BM337" s="41" t="s">
        <v>2242</v>
      </c>
    </row>
    <row r="338" spans="2:65" s="1" customFormat="1" ht="16.5" customHeight="1" x14ac:dyDescent="0.2">
      <c r="B338" s="24"/>
      <c r="C338" s="176" t="s">
        <v>1354</v>
      </c>
      <c r="D338" s="176" t="s">
        <v>431</v>
      </c>
      <c r="E338" s="177" t="s">
        <v>3558</v>
      </c>
      <c r="F338" s="178" t="s">
        <v>3559</v>
      </c>
      <c r="G338" s="179" t="s">
        <v>2656</v>
      </c>
      <c r="H338" s="180">
        <v>4</v>
      </c>
      <c r="I338" s="46"/>
      <c r="J338" s="181">
        <f t="shared" si="90"/>
        <v>0</v>
      </c>
      <c r="K338" s="178" t="s">
        <v>1</v>
      </c>
      <c r="L338" s="182"/>
      <c r="M338" s="183" t="s">
        <v>1</v>
      </c>
      <c r="N338" s="184" t="s">
        <v>42</v>
      </c>
      <c r="P338" s="158">
        <f t="shared" si="91"/>
        <v>0</v>
      </c>
      <c r="Q338" s="158">
        <v>0</v>
      </c>
      <c r="R338" s="158">
        <f t="shared" si="92"/>
        <v>0</v>
      </c>
      <c r="S338" s="158">
        <v>0</v>
      </c>
      <c r="T338" s="159">
        <f t="shared" si="93"/>
        <v>0</v>
      </c>
      <c r="AR338" s="41" t="s">
        <v>339</v>
      </c>
      <c r="AT338" s="41" t="s">
        <v>431</v>
      </c>
      <c r="AU338" s="41" t="s">
        <v>315</v>
      </c>
      <c r="AY338" s="17" t="s">
        <v>304</v>
      </c>
      <c r="BE338" s="42">
        <f t="shared" si="94"/>
        <v>0</v>
      </c>
      <c r="BF338" s="42">
        <f t="shared" si="95"/>
        <v>0</v>
      </c>
      <c r="BG338" s="42">
        <f t="shared" si="96"/>
        <v>0</v>
      </c>
      <c r="BH338" s="42">
        <f t="shared" si="97"/>
        <v>0</v>
      </c>
      <c r="BI338" s="42">
        <f t="shared" si="98"/>
        <v>0</v>
      </c>
      <c r="BJ338" s="17" t="s">
        <v>8</v>
      </c>
      <c r="BK338" s="42">
        <f t="shared" si="99"/>
        <v>0</v>
      </c>
      <c r="BL338" s="17" t="s">
        <v>108</v>
      </c>
      <c r="BM338" s="41" t="s">
        <v>2254</v>
      </c>
    </row>
    <row r="339" spans="2:65" s="11" customFormat="1" ht="20.85" customHeight="1" x14ac:dyDescent="0.2">
      <c r="B339" s="142"/>
      <c r="D339" s="37" t="s">
        <v>76</v>
      </c>
      <c r="E339" s="148" t="s">
        <v>3383</v>
      </c>
      <c r="F339" s="148" t="s">
        <v>3384</v>
      </c>
      <c r="J339" s="149">
        <f>BK339</f>
        <v>0</v>
      </c>
      <c r="L339" s="142"/>
      <c r="M339" s="145"/>
      <c r="P339" s="146">
        <f>SUM(P340:P345)</f>
        <v>0</v>
      </c>
      <c r="R339" s="146">
        <f>SUM(R340:R345)</f>
        <v>0</v>
      </c>
      <c r="T339" s="147">
        <f>SUM(T340:T345)</f>
        <v>0</v>
      </c>
      <c r="AR339" s="37" t="s">
        <v>8</v>
      </c>
      <c r="AT339" s="38" t="s">
        <v>76</v>
      </c>
      <c r="AU339" s="38" t="s">
        <v>86</v>
      </c>
      <c r="AY339" s="37" t="s">
        <v>304</v>
      </c>
      <c r="BK339" s="39">
        <f>SUM(BK340:BK345)</f>
        <v>0</v>
      </c>
    </row>
    <row r="340" spans="2:65" s="1" customFormat="1" ht="16.5" customHeight="1" x14ac:dyDescent="0.2">
      <c r="B340" s="24"/>
      <c r="C340" s="176" t="s">
        <v>1358</v>
      </c>
      <c r="D340" s="176" t="s">
        <v>431</v>
      </c>
      <c r="E340" s="177" t="s">
        <v>3560</v>
      </c>
      <c r="F340" s="178" t="s">
        <v>3386</v>
      </c>
      <c r="G340" s="179" t="s">
        <v>346</v>
      </c>
      <c r="H340" s="180">
        <v>778</v>
      </c>
      <c r="I340" s="46"/>
      <c r="J340" s="181">
        <f t="shared" ref="J340:J345" si="100">ROUND(I340*H340,0)</f>
        <v>0</v>
      </c>
      <c r="K340" s="178" t="s">
        <v>1</v>
      </c>
      <c r="L340" s="182"/>
      <c r="M340" s="183" t="s">
        <v>1</v>
      </c>
      <c r="N340" s="184" t="s">
        <v>42</v>
      </c>
      <c r="P340" s="158">
        <f t="shared" ref="P340:P345" si="101">O340*H340</f>
        <v>0</v>
      </c>
      <c r="Q340" s="158">
        <v>0</v>
      </c>
      <c r="R340" s="158">
        <f t="shared" ref="R340:R345" si="102">Q340*H340</f>
        <v>0</v>
      </c>
      <c r="S340" s="158">
        <v>0</v>
      </c>
      <c r="T340" s="159">
        <f t="shared" ref="T340:T345" si="103">S340*H340</f>
        <v>0</v>
      </c>
      <c r="AR340" s="41" t="s">
        <v>339</v>
      </c>
      <c r="AT340" s="41" t="s">
        <v>431</v>
      </c>
      <c r="AU340" s="41" t="s">
        <v>315</v>
      </c>
      <c r="AY340" s="17" t="s">
        <v>304</v>
      </c>
      <c r="BE340" s="42">
        <f t="shared" ref="BE340:BE345" si="104">IF(N340="základní",J340,0)</f>
        <v>0</v>
      </c>
      <c r="BF340" s="42">
        <f t="shared" ref="BF340:BF345" si="105">IF(N340="snížená",J340,0)</f>
        <v>0</v>
      </c>
      <c r="BG340" s="42">
        <f t="shared" ref="BG340:BG345" si="106">IF(N340="zákl. přenesená",J340,0)</f>
        <v>0</v>
      </c>
      <c r="BH340" s="42">
        <f t="shared" ref="BH340:BH345" si="107">IF(N340="sníž. přenesená",J340,0)</f>
        <v>0</v>
      </c>
      <c r="BI340" s="42">
        <f t="shared" ref="BI340:BI345" si="108">IF(N340="nulová",J340,0)</f>
        <v>0</v>
      </c>
      <c r="BJ340" s="17" t="s">
        <v>8</v>
      </c>
      <c r="BK340" s="42">
        <f t="shared" ref="BK340:BK345" si="109">ROUND(I340*H340,0)</f>
        <v>0</v>
      </c>
      <c r="BL340" s="17" t="s">
        <v>108</v>
      </c>
      <c r="BM340" s="41" t="s">
        <v>2264</v>
      </c>
    </row>
    <row r="341" spans="2:65" s="1" customFormat="1" ht="16.5" customHeight="1" x14ac:dyDescent="0.2">
      <c r="B341" s="24"/>
      <c r="C341" s="176" t="s">
        <v>1362</v>
      </c>
      <c r="D341" s="176" t="s">
        <v>431</v>
      </c>
      <c r="E341" s="177" t="s">
        <v>3561</v>
      </c>
      <c r="F341" s="178" t="s">
        <v>3388</v>
      </c>
      <c r="G341" s="179" t="s">
        <v>2656</v>
      </c>
      <c r="H341" s="180">
        <v>10</v>
      </c>
      <c r="I341" s="46"/>
      <c r="J341" s="181">
        <f t="shared" si="100"/>
        <v>0</v>
      </c>
      <c r="K341" s="178" t="s">
        <v>1</v>
      </c>
      <c r="L341" s="182"/>
      <c r="M341" s="183" t="s">
        <v>1</v>
      </c>
      <c r="N341" s="184" t="s">
        <v>42</v>
      </c>
      <c r="P341" s="158">
        <f t="shared" si="101"/>
        <v>0</v>
      </c>
      <c r="Q341" s="158">
        <v>0</v>
      </c>
      <c r="R341" s="158">
        <f t="shared" si="102"/>
        <v>0</v>
      </c>
      <c r="S341" s="158">
        <v>0</v>
      </c>
      <c r="T341" s="159">
        <f t="shared" si="103"/>
        <v>0</v>
      </c>
      <c r="AR341" s="41" t="s">
        <v>339</v>
      </c>
      <c r="AT341" s="41" t="s">
        <v>431</v>
      </c>
      <c r="AU341" s="41" t="s">
        <v>315</v>
      </c>
      <c r="AY341" s="17" t="s">
        <v>304</v>
      </c>
      <c r="BE341" s="42">
        <f t="shared" si="104"/>
        <v>0</v>
      </c>
      <c r="BF341" s="42">
        <f t="shared" si="105"/>
        <v>0</v>
      </c>
      <c r="BG341" s="42">
        <f t="shared" si="106"/>
        <v>0</v>
      </c>
      <c r="BH341" s="42">
        <f t="shared" si="107"/>
        <v>0</v>
      </c>
      <c r="BI341" s="42">
        <f t="shared" si="108"/>
        <v>0</v>
      </c>
      <c r="BJ341" s="17" t="s">
        <v>8</v>
      </c>
      <c r="BK341" s="42">
        <f t="shared" si="109"/>
        <v>0</v>
      </c>
      <c r="BL341" s="17" t="s">
        <v>108</v>
      </c>
      <c r="BM341" s="41" t="s">
        <v>2273</v>
      </c>
    </row>
    <row r="342" spans="2:65" s="1" customFormat="1" ht="16.5" customHeight="1" x14ac:dyDescent="0.2">
      <c r="B342" s="24"/>
      <c r="C342" s="176" t="s">
        <v>1366</v>
      </c>
      <c r="D342" s="176" t="s">
        <v>431</v>
      </c>
      <c r="E342" s="177" t="s">
        <v>3562</v>
      </c>
      <c r="F342" s="178" t="s">
        <v>3563</v>
      </c>
      <c r="G342" s="179" t="s">
        <v>2656</v>
      </c>
      <c r="H342" s="180">
        <v>13</v>
      </c>
      <c r="I342" s="46"/>
      <c r="J342" s="181">
        <f t="shared" si="100"/>
        <v>0</v>
      </c>
      <c r="K342" s="178" t="s">
        <v>1</v>
      </c>
      <c r="L342" s="182"/>
      <c r="M342" s="183" t="s">
        <v>1</v>
      </c>
      <c r="N342" s="184" t="s">
        <v>42</v>
      </c>
      <c r="P342" s="158">
        <f t="shared" si="101"/>
        <v>0</v>
      </c>
      <c r="Q342" s="158">
        <v>0</v>
      </c>
      <c r="R342" s="158">
        <f t="shared" si="102"/>
        <v>0</v>
      </c>
      <c r="S342" s="158">
        <v>0</v>
      </c>
      <c r="T342" s="159">
        <f t="shared" si="103"/>
        <v>0</v>
      </c>
      <c r="AR342" s="41" t="s">
        <v>339</v>
      </c>
      <c r="AT342" s="41" t="s">
        <v>431</v>
      </c>
      <c r="AU342" s="41" t="s">
        <v>315</v>
      </c>
      <c r="AY342" s="17" t="s">
        <v>304</v>
      </c>
      <c r="BE342" s="42">
        <f t="shared" si="104"/>
        <v>0</v>
      </c>
      <c r="BF342" s="42">
        <f t="shared" si="105"/>
        <v>0</v>
      </c>
      <c r="BG342" s="42">
        <f t="shared" si="106"/>
        <v>0</v>
      </c>
      <c r="BH342" s="42">
        <f t="shared" si="107"/>
        <v>0</v>
      </c>
      <c r="BI342" s="42">
        <f t="shared" si="108"/>
        <v>0</v>
      </c>
      <c r="BJ342" s="17" t="s">
        <v>8</v>
      </c>
      <c r="BK342" s="42">
        <f t="shared" si="109"/>
        <v>0</v>
      </c>
      <c r="BL342" s="17" t="s">
        <v>108</v>
      </c>
      <c r="BM342" s="41" t="s">
        <v>2282</v>
      </c>
    </row>
    <row r="343" spans="2:65" s="1" customFormat="1" ht="16.5" customHeight="1" x14ac:dyDescent="0.2">
      <c r="B343" s="24"/>
      <c r="C343" s="176" t="s">
        <v>1371</v>
      </c>
      <c r="D343" s="176" t="s">
        <v>431</v>
      </c>
      <c r="E343" s="177" t="s">
        <v>3564</v>
      </c>
      <c r="F343" s="178" t="s">
        <v>3565</v>
      </c>
      <c r="G343" s="179" t="s">
        <v>2656</v>
      </c>
      <c r="H343" s="180">
        <v>13</v>
      </c>
      <c r="I343" s="46"/>
      <c r="J343" s="181">
        <f t="shared" si="100"/>
        <v>0</v>
      </c>
      <c r="K343" s="178" t="s">
        <v>1</v>
      </c>
      <c r="L343" s="182"/>
      <c r="M343" s="183" t="s">
        <v>1</v>
      </c>
      <c r="N343" s="184" t="s">
        <v>42</v>
      </c>
      <c r="P343" s="158">
        <f t="shared" si="101"/>
        <v>0</v>
      </c>
      <c r="Q343" s="158">
        <v>0</v>
      </c>
      <c r="R343" s="158">
        <f t="shared" si="102"/>
        <v>0</v>
      </c>
      <c r="S343" s="158">
        <v>0</v>
      </c>
      <c r="T343" s="159">
        <f t="shared" si="103"/>
        <v>0</v>
      </c>
      <c r="AR343" s="41" t="s">
        <v>339</v>
      </c>
      <c r="AT343" s="41" t="s">
        <v>431</v>
      </c>
      <c r="AU343" s="41" t="s">
        <v>315</v>
      </c>
      <c r="AY343" s="17" t="s">
        <v>304</v>
      </c>
      <c r="BE343" s="42">
        <f t="shared" si="104"/>
        <v>0</v>
      </c>
      <c r="BF343" s="42">
        <f t="shared" si="105"/>
        <v>0</v>
      </c>
      <c r="BG343" s="42">
        <f t="shared" si="106"/>
        <v>0</v>
      </c>
      <c r="BH343" s="42">
        <f t="shared" si="107"/>
        <v>0</v>
      </c>
      <c r="BI343" s="42">
        <f t="shared" si="108"/>
        <v>0</v>
      </c>
      <c r="BJ343" s="17" t="s">
        <v>8</v>
      </c>
      <c r="BK343" s="42">
        <f t="shared" si="109"/>
        <v>0</v>
      </c>
      <c r="BL343" s="17" t="s">
        <v>108</v>
      </c>
      <c r="BM343" s="41" t="s">
        <v>2290</v>
      </c>
    </row>
    <row r="344" spans="2:65" s="1" customFormat="1" ht="16.5" customHeight="1" x14ac:dyDescent="0.2">
      <c r="B344" s="24"/>
      <c r="C344" s="176" t="s">
        <v>1376</v>
      </c>
      <c r="D344" s="176" t="s">
        <v>431</v>
      </c>
      <c r="E344" s="177" t="s">
        <v>3566</v>
      </c>
      <c r="F344" s="178" t="s">
        <v>3567</v>
      </c>
      <c r="G344" s="179" t="s">
        <v>2656</v>
      </c>
      <c r="H344" s="180">
        <v>1</v>
      </c>
      <c r="I344" s="46"/>
      <c r="J344" s="181">
        <f t="shared" si="100"/>
        <v>0</v>
      </c>
      <c r="K344" s="178" t="s">
        <v>1</v>
      </c>
      <c r="L344" s="182"/>
      <c r="M344" s="183" t="s">
        <v>1</v>
      </c>
      <c r="N344" s="184" t="s">
        <v>42</v>
      </c>
      <c r="P344" s="158">
        <f t="shared" si="101"/>
        <v>0</v>
      </c>
      <c r="Q344" s="158">
        <v>0</v>
      </c>
      <c r="R344" s="158">
        <f t="shared" si="102"/>
        <v>0</v>
      </c>
      <c r="S344" s="158">
        <v>0</v>
      </c>
      <c r="T344" s="159">
        <f t="shared" si="103"/>
        <v>0</v>
      </c>
      <c r="AR344" s="41" t="s">
        <v>339</v>
      </c>
      <c r="AT344" s="41" t="s">
        <v>431</v>
      </c>
      <c r="AU344" s="41" t="s">
        <v>315</v>
      </c>
      <c r="AY344" s="17" t="s">
        <v>304</v>
      </c>
      <c r="BE344" s="42">
        <f t="shared" si="104"/>
        <v>0</v>
      </c>
      <c r="BF344" s="42">
        <f t="shared" si="105"/>
        <v>0</v>
      </c>
      <c r="BG344" s="42">
        <f t="shared" si="106"/>
        <v>0</v>
      </c>
      <c r="BH344" s="42">
        <f t="shared" si="107"/>
        <v>0</v>
      </c>
      <c r="BI344" s="42">
        <f t="shared" si="108"/>
        <v>0</v>
      </c>
      <c r="BJ344" s="17" t="s">
        <v>8</v>
      </c>
      <c r="BK344" s="42">
        <f t="shared" si="109"/>
        <v>0</v>
      </c>
      <c r="BL344" s="17" t="s">
        <v>108</v>
      </c>
      <c r="BM344" s="41" t="s">
        <v>2299</v>
      </c>
    </row>
    <row r="345" spans="2:65" s="1" customFormat="1" ht="16.5" customHeight="1" x14ac:dyDescent="0.2">
      <c r="B345" s="24"/>
      <c r="C345" s="176" t="s">
        <v>1382</v>
      </c>
      <c r="D345" s="176" t="s">
        <v>431</v>
      </c>
      <c r="E345" s="177" t="s">
        <v>3568</v>
      </c>
      <c r="F345" s="178" t="s">
        <v>3394</v>
      </c>
      <c r="G345" s="179" t="s">
        <v>346</v>
      </c>
      <c r="H345" s="180">
        <v>1</v>
      </c>
      <c r="I345" s="46"/>
      <c r="J345" s="181">
        <f t="shared" si="100"/>
        <v>0</v>
      </c>
      <c r="K345" s="178" t="s">
        <v>1</v>
      </c>
      <c r="L345" s="182"/>
      <c r="M345" s="183" t="s">
        <v>1</v>
      </c>
      <c r="N345" s="184" t="s">
        <v>42</v>
      </c>
      <c r="P345" s="158">
        <f t="shared" si="101"/>
        <v>0</v>
      </c>
      <c r="Q345" s="158">
        <v>0</v>
      </c>
      <c r="R345" s="158">
        <f t="shared" si="102"/>
        <v>0</v>
      </c>
      <c r="S345" s="158">
        <v>0</v>
      </c>
      <c r="T345" s="159">
        <f t="shared" si="103"/>
        <v>0</v>
      </c>
      <c r="AR345" s="41" t="s">
        <v>339</v>
      </c>
      <c r="AT345" s="41" t="s">
        <v>431</v>
      </c>
      <c r="AU345" s="41" t="s">
        <v>315</v>
      </c>
      <c r="AY345" s="17" t="s">
        <v>304</v>
      </c>
      <c r="BE345" s="42">
        <f t="shared" si="104"/>
        <v>0</v>
      </c>
      <c r="BF345" s="42">
        <f t="shared" si="105"/>
        <v>0</v>
      </c>
      <c r="BG345" s="42">
        <f t="shared" si="106"/>
        <v>0</v>
      </c>
      <c r="BH345" s="42">
        <f t="shared" si="107"/>
        <v>0</v>
      </c>
      <c r="BI345" s="42">
        <f t="shared" si="108"/>
        <v>0</v>
      </c>
      <c r="BJ345" s="17" t="s">
        <v>8</v>
      </c>
      <c r="BK345" s="42">
        <f t="shared" si="109"/>
        <v>0</v>
      </c>
      <c r="BL345" s="17" t="s">
        <v>108</v>
      </c>
      <c r="BM345" s="41" t="s">
        <v>2309</v>
      </c>
    </row>
    <row r="346" spans="2:65" s="11" customFormat="1" ht="20.85" customHeight="1" x14ac:dyDescent="0.2">
      <c r="B346" s="142"/>
      <c r="D346" s="37" t="s">
        <v>76</v>
      </c>
      <c r="E346" s="148" t="s">
        <v>3395</v>
      </c>
      <c r="F346" s="148" t="s">
        <v>3396</v>
      </c>
      <c r="J346" s="149">
        <f>BK346</f>
        <v>0</v>
      </c>
      <c r="L346" s="142"/>
      <c r="M346" s="145"/>
      <c r="P346" s="146">
        <f>SUM(P347:P353)</f>
        <v>0</v>
      </c>
      <c r="R346" s="146">
        <f>SUM(R347:R353)</f>
        <v>0</v>
      </c>
      <c r="T346" s="147">
        <f>SUM(T347:T353)</f>
        <v>0</v>
      </c>
      <c r="AR346" s="37" t="s">
        <v>8</v>
      </c>
      <c r="AT346" s="38" t="s">
        <v>76</v>
      </c>
      <c r="AU346" s="38" t="s">
        <v>86</v>
      </c>
      <c r="AY346" s="37" t="s">
        <v>304</v>
      </c>
      <c r="BK346" s="39">
        <f>SUM(BK347:BK353)</f>
        <v>0</v>
      </c>
    </row>
    <row r="347" spans="2:65" s="1" customFormat="1" ht="21.75" customHeight="1" x14ac:dyDescent="0.2">
      <c r="B347" s="24"/>
      <c r="C347" s="176" t="s">
        <v>1388</v>
      </c>
      <c r="D347" s="176" t="s">
        <v>431</v>
      </c>
      <c r="E347" s="177" t="s">
        <v>3569</v>
      </c>
      <c r="F347" s="178" t="s">
        <v>3570</v>
      </c>
      <c r="G347" s="179" t="s">
        <v>346</v>
      </c>
      <c r="H347" s="180">
        <v>398</v>
      </c>
      <c r="I347" s="46"/>
      <c r="J347" s="181">
        <f t="shared" ref="J347:J353" si="110">ROUND(I347*H347,0)</f>
        <v>0</v>
      </c>
      <c r="K347" s="178" t="s">
        <v>1</v>
      </c>
      <c r="L347" s="182"/>
      <c r="M347" s="183" t="s">
        <v>1</v>
      </c>
      <c r="N347" s="184" t="s">
        <v>42</v>
      </c>
      <c r="P347" s="158">
        <f t="shared" ref="P347:P353" si="111">O347*H347</f>
        <v>0</v>
      </c>
      <c r="Q347" s="158">
        <v>0</v>
      </c>
      <c r="R347" s="158">
        <f t="shared" ref="R347:R353" si="112">Q347*H347</f>
        <v>0</v>
      </c>
      <c r="S347" s="158">
        <v>0</v>
      </c>
      <c r="T347" s="159">
        <f t="shared" ref="T347:T353" si="113">S347*H347</f>
        <v>0</v>
      </c>
      <c r="AR347" s="41" t="s">
        <v>339</v>
      </c>
      <c r="AT347" s="41" t="s">
        <v>431</v>
      </c>
      <c r="AU347" s="41" t="s">
        <v>315</v>
      </c>
      <c r="AY347" s="17" t="s">
        <v>304</v>
      </c>
      <c r="BE347" s="42">
        <f t="shared" ref="BE347:BE353" si="114">IF(N347="základní",J347,0)</f>
        <v>0</v>
      </c>
      <c r="BF347" s="42">
        <f t="shared" ref="BF347:BF353" si="115">IF(N347="snížená",J347,0)</f>
        <v>0</v>
      </c>
      <c r="BG347" s="42">
        <f t="shared" ref="BG347:BG353" si="116">IF(N347="zákl. přenesená",J347,0)</f>
        <v>0</v>
      </c>
      <c r="BH347" s="42">
        <f t="shared" ref="BH347:BH353" si="117">IF(N347="sníž. přenesená",J347,0)</f>
        <v>0</v>
      </c>
      <c r="BI347" s="42">
        <f t="shared" ref="BI347:BI353" si="118">IF(N347="nulová",J347,0)</f>
        <v>0</v>
      </c>
      <c r="BJ347" s="17" t="s">
        <v>8</v>
      </c>
      <c r="BK347" s="42">
        <f t="shared" ref="BK347:BK353" si="119">ROUND(I347*H347,0)</f>
        <v>0</v>
      </c>
      <c r="BL347" s="17" t="s">
        <v>108</v>
      </c>
      <c r="BM347" s="41" t="s">
        <v>2320</v>
      </c>
    </row>
    <row r="348" spans="2:65" s="1" customFormat="1" ht="21.75" customHeight="1" x14ac:dyDescent="0.2">
      <c r="B348" s="24"/>
      <c r="C348" s="176" t="s">
        <v>1392</v>
      </c>
      <c r="D348" s="176" t="s">
        <v>431</v>
      </c>
      <c r="E348" s="177" t="s">
        <v>3571</v>
      </c>
      <c r="F348" s="178" t="s">
        <v>3572</v>
      </c>
      <c r="G348" s="179" t="s">
        <v>346</v>
      </c>
      <c r="H348" s="180">
        <v>178</v>
      </c>
      <c r="I348" s="46"/>
      <c r="J348" s="181">
        <f t="shared" si="110"/>
        <v>0</v>
      </c>
      <c r="K348" s="178" t="s">
        <v>1</v>
      </c>
      <c r="L348" s="182"/>
      <c r="M348" s="183" t="s">
        <v>1</v>
      </c>
      <c r="N348" s="184" t="s">
        <v>42</v>
      </c>
      <c r="P348" s="158">
        <f t="shared" si="111"/>
        <v>0</v>
      </c>
      <c r="Q348" s="158">
        <v>0</v>
      </c>
      <c r="R348" s="158">
        <f t="shared" si="112"/>
        <v>0</v>
      </c>
      <c r="S348" s="158">
        <v>0</v>
      </c>
      <c r="T348" s="159">
        <f t="shared" si="113"/>
        <v>0</v>
      </c>
      <c r="AR348" s="41" t="s">
        <v>339</v>
      </c>
      <c r="AT348" s="41" t="s">
        <v>431</v>
      </c>
      <c r="AU348" s="41" t="s">
        <v>315</v>
      </c>
      <c r="AY348" s="17" t="s">
        <v>304</v>
      </c>
      <c r="BE348" s="42">
        <f t="shared" si="114"/>
        <v>0</v>
      </c>
      <c r="BF348" s="42">
        <f t="shared" si="115"/>
        <v>0</v>
      </c>
      <c r="BG348" s="42">
        <f t="shared" si="116"/>
        <v>0</v>
      </c>
      <c r="BH348" s="42">
        <f t="shared" si="117"/>
        <v>0</v>
      </c>
      <c r="BI348" s="42">
        <f t="shared" si="118"/>
        <v>0</v>
      </c>
      <c r="BJ348" s="17" t="s">
        <v>8</v>
      </c>
      <c r="BK348" s="42">
        <f t="shared" si="119"/>
        <v>0</v>
      </c>
      <c r="BL348" s="17" t="s">
        <v>108</v>
      </c>
      <c r="BM348" s="41" t="s">
        <v>2329</v>
      </c>
    </row>
    <row r="349" spans="2:65" s="1" customFormat="1" ht="21.75" customHeight="1" x14ac:dyDescent="0.2">
      <c r="B349" s="24"/>
      <c r="C349" s="176" t="s">
        <v>1398</v>
      </c>
      <c r="D349" s="176" t="s">
        <v>431</v>
      </c>
      <c r="E349" s="177" t="s">
        <v>3571</v>
      </c>
      <c r="F349" s="178" t="s">
        <v>3572</v>
      </c>
      <c r="G349" s="179" t="s">
        <v>346</v>
      </c>
      <c r="H349" s="180">
        <v>85</v>
      </c>
      <c r="I349" s="46"/>
      <c r="J349" s="181">
        <f t="shared" si="110"/>
        <v>0</v>
      </c>
      <c r="K349" s="178" t="s">
        <v>1</v>
      </c>
      <c r="L349" s="182"/>
      <c r="M349" s="183" t="s">
        <v>1</v>
      </c>
      <c r="N349" s="184" t="s">
        <v>42</v>
      </c>
      <c r="P349" s="158">
        <f t="shared" si="111"/>
        <v>0</v>
      </c>
      <c r="Q349" s="158">
        <v>0</v>
      </c>
      <c r="R349" s="158">
        <f t="shared" si="112"/>
        <v>0</v>
      </c>
      <c r="S349" s="158">
        <v>0</v>
      </c>
      <c r="T349" s="159">
        <f t="shared" si="113"/>
        <v>0</v>
      </c>
      <c r="AR349" s="41" t="s">
        <v>339</v>
      </c>
      <c r="AT349" s="41" t="s">
        <v>431</v>
      </c>
      <c r="AU349" s="41" t="s">
        <v>315</v>
      </c>
      <c r="AY349" s="17" t="s">
        <v>304</v>
      </c>
      <c r="BE349" s="42">
        <f t="shared" si="114"/>
        <v>0</v>
      </c>
      <c r="BF349" s="42">
        <f t="shared" si="115"/>
        <v>0</v>
      </c>
      <c r="BG349" s="42">
        <f t="shared" si="116"/>
        <v>0</v>
      </c>
      <c r="BH349" s="42">
        <f t="shared" si="117"/>
        <v>0</v>
      </c>
      <c r="BI349" s="42">
        <f t="shared" si="118"/>
        <v>0</v>
      </c>
      <c r="BJ349" s="17" t="s">
        <v>8</v>
      </c>
      <c r="BK349" s="42">
        <f t="shared" si="119"/>
        <v>0</v>
      </c>
      <c r="BL349" s="17" t="s">
        <v>108</v>
      </c>
      <c r="BM349" s="41" t="s">
        <v>2338</v>
      </c>
    </row>
    <row r="350" spans="2:65" s="1" customFormat="1" ht="16.5" customHeight="1" x14ac:dyDescent="0.2">
      <c r="B350" s="24"/>
      <c r="C350" s="176" t="s">
        <v>1407</v>
      </c>
      <c r="D350" s="176" t="s">
        <v>431</v>
      </c>
      <c r="E350" s="177" t="s">
        <v>3573</v>
      </c>
      <c r="F350" s="178" t="s">
        <v>3574</v>
      </c>
      <c r="G350" s="179" t="s">
        <v>2656</v>
      </c>
      <c r="H350" s="180">
        <v>76</v>
      </c>
      <c r="I350" s="46"/>
      <c r="J350" s="181">
        <f t="shared" si="110"/>
        <v>0</v>
      </c>
      <c r="K350" s="178" t="s">
        <v>1</v>
      </c>
      <c r="L350" s="182"/>
      <c r="M350" s="183" t="s">
        <v>1</v>
      </c>
      <c r="N350" s="184" t="s">
        <v>42</v>
      </c>
      <c r="P350" s="158">
        <f t="shared" si="111"/>
        <v>0</v>
      </c>
      <c r="Q350" s="158">
        <v>0</v>
      </c>
      <c r="R350" s="158">
        <f t="shared" si="112"/>
        <v>0</v>
      </c>
      <c r="S350" s="158">
        <v>0</v>
      </c>
      <c r="T350" s="159">
        <f t="shared" si="113"/>
        <v>0</v>
      </c>
      <c r="AR350" s="41" t="s">
        <v>339</v>
      </c>
      <c r="AT350" s="41" t="s">
        <v>431</v>
      </c>
      <c r="AU350" s="41" t="s">
        <v>315</v>
      </c>
      <c r="AY350" s="17" t="s">
        <v>304</v>
      </c>
      <c r="BE350" s="42">
        <f t="shared" si="114"/>
        <v>0</v>
      </c>
      <c r="BF350" s="42">
        <f t="shared" si="115"/>
        <v>0</v>
      </c>
      <c r="BG350" s="42">
        <f t="shared" si="116"/>
        <v>0</v>
      </c>
      <c r="BH350" s="42">
        <f t="shared" si="117"/>
        <v>0</v>
      </c>
      <c r="BI350" s="42">
        <f t="shared" si="118"/>
        <v>0</v>
      </c>
      <c r="BJ350" s="17" t="s">
        <v>8</v>
      </c>
      <c r="BK350" s="42">
        <f t="shared" si="119"/>
        <v>0</v>
      </c>
      <c r="BL350" s="17" t="s">
        <v>108</v>
      </c>
      <c r="BM350" s="41" t="s">
        <v>2348</v>
      </c>
    </row>
    <row r="351" spans="2:65" s="1" customFormat="1" ht="16.5" customHeight="1" x14ac:dyDescent="0.2">
      <c r="B351" s="24"/>
      <c r="C351" s="176" t="s">
        <v>1412</v>
      </c>
      <c r="D351" s="176" t="s">
        <v>431</v>
      </c>
      <c r="E351" s="177" t="s">
        <v>3575</v>
      </c>
      <c r="F351" s="178" t="s">
        <v>3576</v>
      </c>
      <c r="G351" s="179" t="s">
        <v>2656</v>
      </c>
      <c r="H351" s="180">
        <v>260</v>
      </c>
      <c r="I351" s="46"/>
      <c r="J351" s="181">
        <f t="shared" si="110"/>
        <v>0</v>
      </c>
      <c r="K351" s="178" t="s">
        <v>1</v>
      </c>
      <c r="L351" s="182"/>
      <c r="M351" s="183" t="s">
        <v>1</v>
      </c>
      <c r="N351" s="184" t="s">
        <v>42</v>
      </c>
      <c r="P351" s="158">
        <f t="shared" si="111"/>
        <v>0</v>
      </c>
      <c r="Q351" s="158">
        <v>0</v>
      </c>
      <c r="R351" s="158">
        <f t="shared" si="112"/>
        <v>0</v>
      </c>
      <c r="S351" s="158">
        <v>0</v>
      </c>
      <c r="T351" s="159">
        <f t="shared" si="113"/>
        <v>0</v>
      </c>
      <c r="AR351" s="41" t="s">
        <v>339</v>
      </c>
      <c r="AT351" s="41" t="s">
        <v>431</v>
      </c>
      <c r="AU351" s="41" t="s">
        <v>315</v>
      </c>
      <c r="AY351" s="17" t="s">
        <v>304</v>
      </c>
      <c r="BE351" s="42">
        <f t="shared" si="114"/>
        <v>0</v>
      </c>
      <c r="BF351" s="42">
        <f t="shared" si="115"/>
        <v>0</v>
      </c>
      <c r="BG351" s="42">
        <f t="shared" si="116"/>
        <v>0</v>
      </c>
      <c r="BH351" s="42">
        <f t="shared" si="117"/>
        <v>0</v>
      </c>
      <c r="BI351" s="42">
        <f t="shared" si="118"/>
        <v>0</v>
      </c>
      <c r="BJ351" s="17" t="s">
        <v>8</v>
      </c>
      <c r="BK351" s="42">
        <f t="shared" si="119"/>
        <v>0</v>
      </c>
      <c r="BL351" s="17" t="s">
        <v>108</v>
      </c>
      <c r="BM351" s="41" t="s">
        <v>2357</v>
      </c>
    </row>
    <row r="352" spans="2:65" s="1" customFormat="1" ht="16.5" customHeight="1" x14ac:dyDescent="0.2">
      <c r="B352" s="24"/>
      <c r="C352" s="176" t="s">
        <v>1417</v>
      </c>
      <c r="D352" s="176" t="s">
        <v>431</v>
      </c>
      <c r="E352" s="177" t="s">
        <v>3577</v>
      </c>
      <c r="F352" s="178" t="s">
        <v>3578</v>
      </c>
      <c r="G352" s="179" t="s">
        <v>2656</v>
      </c>
      <c r="H352" s="180">
        <v>10</v>
      </c>
      <c r="I352" s="46"/>
      <c r="J352" s="181">
        <f t="shared" si="110"/>
        <v>0</v>
      </c>
      <c r="K352" s="178" t="s">
        <v>1</v>
      </c>
      <c r="L352" s="182"/>
      <c r="M352" s="183" t="s">
        <v>1</v>
      </c>
      <c r="N352" s="184" t="s">
        <v>42</v>
      </c>
      <c r="P352" s="158">
        <f t="shared" si="111"/>
        <v>0</v>
      </c>
      <c r="Q352" s="158">
        <v>0</v>
      </c>
      <c r="R352" s="158">
        <f t="shared" si="112"/>
        <v>0</v>
      </c>
      <c r="S352" s="158">
        <v>0</v>
      </c>
      <c r="T352" s="159">
        <f t="shared" si="113"/>
        <v>0</v>
      </c>
      <c r="AR352" s="41" t="s">
        <v>339</v>
      </c>
      <c r="AT352" s="41" t="s">
        <v>431</v>
      </c>
      <c r="AU352" s="41" t="s">
        <v>315</v>
      </c>
      <c r="AY352" s="17" t="s">
        <v>304</v>
      </c>
      <c r="BE352" s="42">
        <f t="shared" si="114"/>
        <v>0</v>
      </c>
      <c r="BF352" s="42">
        <f t="shared" si="115"/>
        <v>0</v>
      </c>
      <c r="BG352" s="42">
        <f t="shared" si="116"/>
        <v>0</v>
      </c>
      <c r="BH352" s="42">
        <f t="shared" si="117"/>
        <v>0</v>
      </c>
      <c r="BI352" s="42">
        <f t="shared" si="118"/>
        <v>0</v>
      </c>
      <c r="BJ352" s="17" t="s">
        <v>8</v>
      </c>
      <c r="BK352" s="42">
        <f t="shared" si="119"/>
        <v>0</v>
      </c>
      <c r="BL352" s="17" t="s">
        <v>108</v>
      </c>
      <c r="BM352" s="41" t="s">
        <v>2366</v>
      </c>
    </row>
    <row r="353" spans="2:65" s="1" customFormat="1" ht="16.5" customHeight="1" x14ac:dyDescent="0.2">
      <c r="B353" s="24"/>
      <c r="C353" s="176" t="s">
        <v>1421</v>
      </c>
      <c r="D353" s="176" t="s">
        <v>431</v>
      </c>
      <c r="E353" s="177" t="s">
        <v>3579</v>
      </c>
      <c r="F353" s="178" t="s">
        <v>3580</v>
      </c>
      <c r="G353" s="179" t="s">
        <v>2656</v>
      </c>
      <c r="H353" s="180">
        <v>1</v>
      </c>
      <c r="I353" s="46"/>
      <c r="J353" s="181">
        <f t="shared" si="110"/>
        <v>0</v>
      </c>
      <c r="K353" s="178" t="s">
        <v>1</v>
      </c>
      <c r="L353" s="182"/>
      <c r="M353" s="183" t="s">
        <v>1</v>
      </c>
      <c r="N353" s="184" t="s">
        <v>42</v>
      </c>
      <c r="P353" s="158">
        <f t="shared" si="111"/>
        <v>0</v>
      </c>
      <c r="Q353" s="158">
        <v>0</v>
      </c>
      <c r="R353" s="158">
        <f t="shared" si="112"/>
        <v>0</v>
      </c>
      <c r="S353" s="158">
        <v>0</v>
      </c>
      <c r="T353" s="159">
        <f t="shared" si="113"/>
        <v>0</v>
      </c>
      <c r="AR353" s="41" t="s">
        <v>339</v>
      </c>
      <c r="AT353" s="41" t="s">
        <v>431</v>
      </c>
      <c r="AU353" s="41" t="s">
        <v>315</v>
      </c>
      <c r="AY353" s="17" t="s">
        <v>304</v>
      </c>
      <c r="BE353" s="42">
        <f t="shared" si="114"/>
        <v>0</v>
      </c>
      <c r="BF353" s="42">
        <f t="shared" si="115"/>
        <v>0</v>
      </c>
      <c r="BG353" s="42">
        <f t="shared" si="116"/>
        <v>0</v>
      </c>
      <c r="BH353" s="42">
        <f t="shared" si="117"/>
        <v>0</v>
      </c>
      <c r="BI353" s="42">
        <f t="shared" si="118"/>
        <v>0</v>
      </c>
      <c r="BJ353" s="17" t="s">
        <v>8</v>
      </c>
      <c r="BK353" s="42">
        <f t="shared" si="119"/>
        <v>0</v>
      </c>
      <c r="BL353" s="17" t="s">
        <v>108</v>
      </c>
      <c r="BM353" s="41" t="s">
        <v>2385</v>
      </c>
    </row>
    <row r="354" spans="2:65" s="11" customFormat="1" ht="20.85" customHeight="1" x14ac:dyDescent="0.2">
      <c r="B354" s="142"/>
      <c r="D354" s="37" t="s">
        <v>76</v>
      </c>
      <c r="E354" s="148" t="s">
        <v>3405</v>
      </c>
      <c r="F354" s="148" t="s">
        <v>3406</v>
      </c>
      <c r="J354" s="149">
        <f>BK354</f>
        <v>0</v>
      </c>
      <c r="L354" s="142"/>
      <c r="M354" s="145"/>
      <c r="P354" s="146">
        <f>SUM(P355:P364)</f>
        <v>0</v>
      </c>
      <c r="R354" s="146">
        <f>SUM(R355:R364)</f>
        <v>0</v>
      </c>
      <c r="T354" s="147">
        <f>SUM(T355:T364)</f>
        <v>0</v>
      </c>
      <c r="AR354" s="37" t="s">
        <v>8</v>
      </c>
      <c r="AT354" s="38" t="s">
        <v>76</v>
      </c>
      <c r="AU354" s="38" t="s">
        <v>86</v>
      </c>
      <c r="AY354" s="37" t="s">
        <v>304</v>
      </c>
      <c r="BK354" s="39">
        <f>SUM(BK355:BK364)</f>
        <v>0</v>
      </c>
    </row>
    <row r="355" spans="2:65" s="1" customFormat="1" ht="16.5" customHeight="1" x14ac:dyDescent="0.2">
      <c r="B355" s="24"/>
      <c r="C355" s="176" t="s">
        <v>1426</v>
      </c>
      <c r="D355" s="176" t="s">
        <v>431</v>
      </c>
      <c r="E355" s="177" t="s">
        <v>3581</v>
      </c>
      <c r="F355" s="178" t="s">
        <v>3408</v>
      </c>
      <c r="G355" s="179" t="s">
        <v>2656</v>
      </c>
      <c r="H355" s="180">
        <v>1</v>
      </c>
      <c r="I355" s="46"/>
      <c r="J355" s="181">
        <f t="shared" ref="J355:J364" si="120">ROUND(I355*H355,0)</f>
        <v>0</v>
      </c>
      <c r="K355" s="178" t="s">
        <v>1</v>
      </c>
      <c r="L355" s="182"/>
      <c r="M355" s="183" t="s">
        <v>1</v>
      </c>
      <c r="N355" s="184" t="s">
        <v>42</v>
      </c>
      <c r="P355" s="158">
        <f t="shared" ref="P355:P364" si="121">O355*H355</f>
        <v>0</v>
      </c>
      <c r="Q355" s="158">
        <v>0</v>
      </c>
      <c r="R355" s="158">
        <f t="shared" ref="R355:R364" si="122">Q355*H355</f>
        <v>0</v>
      </c>
      <c r="S355" s="158">
        <v>0</v>
      </c>
      <c r="T355" s="159">
        <f t="shared" ref="T355:T364" si="123">S355*H355</f>
        <v>0</v>
      </c>
      <c r="AR355" s="41" t="s">
        <v>339</v>
      </c>
      <c r="AT355" s="41" t="s">
        <v>431</v>
      </c>
      <c r="AU355" s="41" t="s">
        <v>315</v>
      </c>
      <c r="AY355" s="17" t="s">
        <v>304</v>
      </c>
      <c r="BE355" s="42">
        <f t="shared" ref="BE355:BE364" si="124">IF(N355="základní",J355,0)</f>
        <v>0</v>
      </c>
      <c r="BF355" s="42">
        <f t="shared" ref="BF355:BF364" si="125">IF(N355="snížená",J355,0)</f>
        <v>0</v>
      </c>
      <c r="BG355" s="42">
        <f t="shared" ref="BG355:BG364" si="126">IF(N355="zákl. přenesená",J355,0)</f>
        <v>0</v>
      </c>
      <c r="BH355" s="42">
        <f t="shared" ref="BH355:BH364" si="127">IF(N355="sníž. přenesená",J355,0)</f>
        <v>0</v>
      </c>
      <c r="BI355" s="42">
        <f t="shared" ref="BI355:BI364" si="128">IF(N355="nulová",J355,0)</f>
        <v>0</v>
      </c>
      <c r="BJ355" s="17" t="s">
        <v>8</v>
      </c>
      <c r="BK355" s="42">
        <f t="shared" ref="BK355:BK364" si="129">ROUND(I355*H355,0)</f>
        <v>0</v>
      </c>
      <c r="BL355" s="17" t="s">
        <v>108</v>
      </c>
      <c r="BM355" s="41" t="s">
        <v>2393</v>
      </c>
    </row>
    <row r="356" spans="2:65" s="1" customFormat="1" ht="16.5" customHeight="1" x14ac:dyDescent="0.2">
      <c r="B356" s="24"/>
      <c r="C356" s="176" t="s">
        <v>1430</v>
      </c>
      <c r="D356" s="176" t="s">
        <v>431</v>
      </c>
      <c r="E356" s="177" t="s">
        <v>3582</v>
      </c>
      <c r="F356" s="178" t="s">
        <v>3416</v>
      </c>
      <c r="G356" s="179" t="s">
        <v>2656</v>
      </c>
      <c r="H356" s="180">
        <v>13</v>
      </c>
      <c r="I356" s="46"/>
      <c r="J356" s="181">
        <f t="shared" si="120"/>
        <v>0</v>
      </c>
      <c r="K356" s="178" t="s">
        <v>1</v>
      </c>
      <c r="L356" s="182"/>
      <c r="M356" s="183" t="s">
        <v>1</v>
      </c>
      <c r="N356" s="184" t="s">
        <v>42</v>
      </c>
      <c r="P356" s="158">
        <f t="shared" si="121"/>
        <v>0</v>
      </c>
      <c r="Q356" s="158">
        <v>0</v>
      </c>
      <c r="R356" s="158">
        <f t="shared" si="122"/>
        <v>0</v>
      </c>
      <c r="S356" s="158">
        <v>0</v>
      </c>
      <c r="T356" s="159">
        <f t="shared" si="123"/>
        <v>0</v>
      </c>
      <c r="AR356" s="41" t="s">
        <v>339</v>
      </c>
      <c r="AT356" s="41" t="s">
        <v>431</v>
      </c>
      <c r="AU356" s="41" t="s">
        <v>315</v>
      </c>
      <c r="AY356" s="17" t="s">
        <v>304</v>
      </c>
      <c r="BE356" s="42">
        <f t="shared" si="124"/>
        <v>0</v>
      </c>
      <c r="BF356" s="42">
        <f t="shared" si="125"/>
        <v>0</v>
      </c>
      <c r="BG356" s="42">
        <f t="shared" si="126"/>
        <v>0</v>
      </c>
      <c r="BH356" s="42">
        <f t="shared" si="127"/>
        <v>0</v>
      </c>
      <c r="BI356" s="42">
        <f t="shared" si="128"/>
        <v>0</v>
      </c>
      <c r="BJ356" s="17" t="s">
        <v>8</v>
      </c>
      <c r="BK356" s="42">
        <f t="shared" si="129"/>
        <v>0</v>
      </c>
      <c r="BL356" s="17" t="s">
        <v>108</v>
      </c>
      <c r="BM356" s="41" t="s">
        <v>2402</v>
      </c>
    </row>
    <row r="357" spans="2:65" s="1" customFormat="1" ht="16.5" customHeight="1" x14ac:dyDescent="0.2">
      <c r="B357" s="24"/>
      <c r="C357" s="176" t="s">
        <v>1435</v>
      </c>
      <c r="D357" s="176" t="s">
        <v>431</v>
      </c>
      <c r="E357" s="177" t="s">
        <v>3583</v>
      </c>
      <c r="F357" s="178" t="s">
        <v>3418</v>
      </c>
      <c r="G357" s="179" t="s">
        <v>2656</v>
      </c>
      <c r="H357" s="180">
        <v>13</v>
      </c>
      <c r="I357" s="46"/>
      <c r="J357" s="181">
        <f t="shared" si="120"/>
        <v>0</v>
      </c>
      <c r="K357" s="178" t="s">
        <v>1</v>
      </c>
      <c r="L357" s="182"/>
      <c r="M357" s="183" t="s">
        <v>1</v>
      </c>
      <c r="N357" s="184" t="s">
        <v>42</v>
      </c>
      <c r="P357" s="158">
        <f t="shared" si="121"/>
        <v>0</v>
      </c>
      <c r="Q357" s="158">
        <v>0</v>
      </c>
      <c r="R357" s="158">
        <f t="shared" si="122"/>
        <v>0</v>
      </c>
      <c r="S357" s="158">
        <v>0</v>
      </c>
      <c r="T357" s="159">
        <f t="shared" si="123"/>
        <v>0</v>
      </c>
      <c r="AR357" s="41" t="s">
        <v>339</v>
      </c>
      <c r="AT357" s="41" t="s">
        <v>431</v>
      </c>
      <c r="AU357" s="41" t="s">
        <v>315</v>
      </c>
      <c r="AY357" s="17" t="s">
        <v>304</v>
      </c>
      <c r="BE357" s="42">
        <f t="shared" si="124"/>
        <v>0</v>
      </c>
      <c r="BF357" s="42">
        <f t="shared" si="125"/>
        <v>0</v>
      </c>
      <c r="BG357" s="42">
        <f t="shared" si="126"/>
        <v>0</v>
      </c>
      <c r="BH357" s="42">
        <f t="shared" si="127"/>
        <v>0</v>
      </c>
      <c r="BI357" s="42">
        <f t="shared" si="128"/>
        <v>0</v>
      </c>
      <c r="BJ357" s="17" t="s">
        <v>8</v>
      </c>
      <c r="BK357" s="42">
        <f t="shared" si="129"/>
        <v>0</v>
      </c>
      <c r="BL357" s="17" t="s">
        <v>108</v>
      </c>
      <c r="BM357" s="41" t="s">
        <v>2412</v>
      </c>
    </row>
    <row r="358" spans="2:65" s="1" customFormat="1" ht="16.5" customHeight="1" x14ac:dyDescent="0.2">
      <c r="B358" s="24"/>
      <c r="C358" s="176" t="s">
        <v>1441</v>
      </c>
      <c r="D358" s="176" t="s">
        <v>431</v>
      </c>
      <c r="E358" s="177" t="s">
        <v>3584</v>
      </c>
      <c r="F358" s="178" t="s">
        <v>3585</v>
      </c>
      <c r="G358" s="179" t="s">
        <v>2656</v>
      </c>
      <c r="H358" s="180">
        <v>1</v>
      </c>
      <c r="I358" s="46"/>
      <c r="J358" s="181">
        <f t="shared" si="120"/>
        <v>0</v>
      </c>
      <c r="K358" s="178" t="s">
        <v>1</v>
      </c>
      <c r="L358" s="182"/>
      <c r="M358" s="183" t="s">
        <v>1</v>
      </c>
      <c r="N358" s="184" t="s">
        <v>42</v>
      </c>
      <c r="P358" s="158">
        <f t="shared" si="121"/>
        <v>0</v>
      </c>
      <c r="Q358" s="158">
        <v>0</v>
      </c>
      <c r="R358" s="158">
        <f t="shared" si="122"/>
        <v>0</v>
      </c>
      <c r="S358" s="158">
        <v>0</v>
      </c>
      <c r="T358" s="159">
        <f t="shared" si="123"/>
        <v>0</v>
      </c>
      <c r="AR358" s="41" t="s">
        <v>339</v>
      </c>
      <c r="AT358" s="41" t="s">
        <v>431</v>
      </c>
      <c r="AU358" s="41" t="s">
        <v>315</v>
      </c>
      <c r="AY358" s="17" t="s">
        <v>304</v>
      </c>
      <c r="BE358" s="42">
        <f t="shared" si="124"/>
        <v>0</v>
      </c>
      <c r="BF358" s="42">
        <f t="shared" si="125"/>
        <v>0</v>
      </c>
      <c r="BG358" s="42">
        <f t="shared" si="126"/>
        <v>0</v>
      </c>
      <c r="BH358" s="42">
        <f t="shared" si="127"/>
        <v>0</v>
      </c>
      <c r="BI358" s="42">
        <f t="shared" si="128"/>
        <v>0</v>
      </c>
      <c r="BJ358" s="17" t="s">
        <v>8</v>
      </c>
      <c r="BK358" s="42">
        <f t="shared" si="129"/>
        <v>0</v>
      </c>
      <c r="BL358" s="17" t="s">
        <v>108</v>
      </c>
      <c r="BM358" s="41" t="s">
        <v>2421</v>
      </c>
    </row>
    <row r="359" spans="2:65" s="1" customFormat="1" ht="16.5" customHeight="1" x14ac:dyDescent="0.2">
      <c r="B359" s="24"/>
      <c r="C359" s="176" t="s">
        <v>1447</v>
      </c>
      <c r="D359" s="176" t="s">
        <v>431</v>
      </c>
      <c r="E359" s="177" t="s">
        <v>3586</v>
      </c>
      <c r="F359" s="178" t="s">
        <v>3587</v>
      </c>
      <c r="G359" s="179" t="s">
        <v>2656</v>
      </c>
      <c r="H359" s="180">
        <v>1</v>
      </c>
      <c r="I359" s="46"/>
      <c r="J359" s="181">
        <f t="shared" si="120"/>
        <v>0</v>
      </c>
      <c r="K359" s="178" t="s">
        <v>1</v>
      </c>
      <c r="L359" s="182"/>
      <c r="M359" s="183" t="s">
        <v>1</v>
      </c>
      <c r="N359" s="184" t="s">
        <v>42</v>
      </c>
      <c r="P359" s="158">
        <f t="shared" si="121"/>
        <v>0</v>
      </c>
      <c r="Q359" s="158">
        <v>0</v>
      </c>
      <c r="R359" s="158">
        <f t="shared" si="122"/>
        <v>0</v>
      </c>
      <c r="S359" s="158">
        <v>0</v>
      </c>
      <c r="T359" s="159">
        <f t="shared" si="123"/>
        <v>0</v>
      </c>
      <c r="AR359" s="41" t="s">
        <v>339</v>
      </c>
      <c r="AT359" s="41" t="s">
        <v>431</v>
      </c>
      <c r="AU359" s="41" t="s">
        <v>315</v>
      </c>
      <c r="AY359" s="17" t="s">
        <v>304</v>
      </c>
      <c r="BE359" s="42">
        <f t="shared" si="124"/>
        <v>0</v>
      </c>
      <c r="BF359" s="42">
        <f t="shared" si="125"/>
        <v>0</v>
      </c>
      <c r="BG359" s="42">
        <f t="shared" si="126"/>
        <v>0</v>
      </c>
      <c r="BH359" s="42">
        <f t="shared" si="127"/>
        <v>0</v>
      </c>
      <c r="BI359" s="42">
        <f t="shared" si="128"/>
        <v>0</v>
      </c>
      <c r="BJ359" s="17" t="s">
        <v>8</v>
      </c>
      <c r="BK359" s="42">
        <f t="shared" si="129"/>
        <v>0</v>
      </c>
      <c r="BL359" s="17" t="s">
        <v>108</v>
      </c>
      <c r="BM359" s="41" t="s">
        <v>2432</v>
      </c>
    </row>
    <row r="360" spans="2:65" s="1" customFormat="1" ht="16.5" customHeight="1" x14ac:dyDescent="0.2">
      <c r="B360" s="24"/>
      <c r="C360" s="176" t="s">
        <v>1453</v>
      </c>
      <c r="D360" s="176" t="s">
        <v>431</v>
      </c>
      <c r="E360" s="177" t="s">
        <v>3482</v>
      </c>
      <c r="F360" s="178" t="s">
        <v>3264</v>
      </c>
      <c r="G360" s="179" t="s">
        <v>346</v>
      </c>
      <c r="H360" s="180">
        <v>86</v>
      </c>
      <c r="I360" s="46"/>
      <c r="J360" s="181">
        <f t="shared" si="120"/>
        <v>0</v>
      </c>
      <c r="K360" s="178" t="s">
        <v>1</v>
      </c>
      <c r="L360" s="182"/>
      <c r="M360" s="183" t="s">
        <v>1</v>
      </c>
      <c r="N360" s="184" t="s">
        <v>42</v>
      </c>
      <c r="P360" s="158">
        <f t="shared" si="121"/>
        <v>0</v>
      </c>
      <c r="Q360" s="158">
        <v>0</v>
      </c>
      <c r="R360" s="158">
        <f t="shared" si="122"/>
        <v>0</v>
      </c>
      <c r="S360" s="158">
        <v>0</v>
      </c>
      <c r="T360" s="159">
        <f t="shared" si="123"/>
        <v>0</v>
      </c>
      <c r="AR360" s="41" t="s">
        <v>339</v>
      </c>
      <c r="AT360" s="41" t="s">
        <v>431</v>
      </c>
      <c r="AU360" s="41" t="s">
        <v>315</v>
      </c>
      <c r="AY360" s="17" t="s">
        <v>304</v>
      </c>
      <c r="BE360" s="42">
        <f t="shared" si="124"/>
        <v>0</v>
      </c>
      <c r="BF360" s="42">
        <f t="shared" si="125"/>
        <v>0</v>
      </c>
      <c r="BG360" s="42">
        <f t="shared" si="126"/>
        <v>0</v>
      </c>
      <c r="BH360" s="42">
        <f t="shared" si="127"/>
        <v>0</v>
      </c>
      <c r="BI360" s="42">
        <f t="shared" si="128"/>
        <v>0</v>
      </c>
      <c r="BJ360" s="17" t="s">
        <v>8</v>
      </c>
      <c r="BK360" s="42">
        <f t="shared" si="129"/>
        <v>0</v>
      </c>
      <c r="BL360" s="17" t="s">
        <v>108</v>
      </c>
      <c r="BM360" s="41" t="s">
        <v>2441</v>
      </c>
    </row>
    <row r="361" spans="2:65" s="1" customFormat="1" ht="16.5" customHeight="1" x14ac:dyDescent="0.2">
      <c r="B361" s="24"/>
      <c r="C361" s="176" t="s">
        <v>1459</v>
      </c>
      <c r="D361" s="176" t="s">
        <v>431</v>
      </c>
      <c r="E361" s="177" t="s">
        <v>3484</v>
      </c>
      <c r="F361" s="178" t="s">
        <v>3268</v>
      </c>
      <c r="G361" s="179" t="s">
        <v>346</v>
      </c>
      <c r="H361" s="180">
        <v>45</v>
      </c>
      <c r="I361" s="46"/>
      <c r="J361" s="181">
        <f t="shared" si="120"/>
        <v>0</v>
      </c>
      <c r="K361" s="178" t="s">
        <v>1</v>
      </c>
      <c r="L361" s="182"/>
      <c r="M361" s="183" t="s">
        <v>1</v>
      </c>
      <c r="N361" s="184" t="s">
        <v>42</v>
      </c>
      <c r="P361" s="158">
        <f t="shared" si="121"/>
        <v>0</v>
      </c>
      <c r="Q361" s="158">
        <v>0</v>
      </c>
      <c r="R361" s="158">
        <f t="shared" si="122"/>
        <v>0</v>
      </c>
      <c r="S361" s="158">
        <v>0</v>
      </c>
      <c r="T361" s="159">
        <f t="shared" si="123"/>
        <v>0</v>
      </c>
      <c r="AR361" s="41" t="s">
        <v>339</v>
      </c>
      <c r="AT361" s="41" t="s">
        <v>431</v>
      </c>
      <c r="AU361" s="41" t="s">
        <v>315</v>
      </c>
      <c r="AY361" s="17" t="s">
        <v>304</v>
      </c>
      <c r="BE361" s="42">
        <f t="shared" si="124"/>
        <v>0</v>
      </c>
      <c r="BF361" s="42">
        <f t="shared" si="125"/>
        <v>0</v>
      </c>
      <c r="BG361" s="42">
        <f t="shared" si="126"/>
        <v>0</v>
      </c>
      <c r="BH361" s="42">
        <f t="shared" si="127"/>
        <v>0</v>
      </c>
      <c r="BI361" s="42">
        <f t="shared" si="128"/>
        <v>0</v>
      </c>
      <c r="BJ361" s="17" t="s">
        <v>8</v>
      </c>
      <c r="BK361" s="42">
        <f t="shared" si="129"/>
        <v>0</v>
      </c>
      <c r="BL361" s="17" t="s">
        <v>108</v>
      </c>
      <c r="BM361" s="41" t="s">
        <v>2452</v>
      </c>
    </row>
    <row r="362" spans="2:65" s="1" customFormat="1" ht="16.5" customHeight="1" x14ac:dyDescent="0.2">
      <c r="B362" s="24"/>
      <c r="C362" s="176" t="s">
        <v>1465</v>
      </c>
      <c r="D362" s="176" t="s">
        <v>431</v>
      </c>
      <c r="E362" s="177" t="s">
        <v>3489</v>
      </c>
      <c r="F362" s="178" t="s">
        <v>3490</v>
      </c>
      <c r="G362" s="179" t="s">
        <v>2656</v>
      </c>
      <c r="H362" s="180">
        <v>1</v>
      </c>
      <c r="I362" s="46"/>
      <c r="J362" s="181">
        <f t="shared" si="120"/>
        <v>0</v>
      </c>
      <c r="K362" s="178" t="s">
        <v>1</v>
      </c>
      <c r="L362" s="182"/>
      <c r="M362" s="183" t="s">
        <v>1</v>
      </c>
      <c r="N362" s="184" t="s">
        <v>42</v>
      </c>
      <c r="P362" s="158">
        <f t="shared" si="121"/>
        <v>0</v>
      </c>
      <c r="Q362" s="158">
        <v>0</v>
      </c>
      <c r="R362" s="158">
        <f t="shared" si="122"/>
        <v>0</v>
      </c>
      <c r="S362" s="158">
        <v>0</v>
      </c>
      <c r="T362" s="159">
        <f t="shared" si="123"/>
        <v>0</v>
      </c>
      <c r="AR362" s="41" t="s">
        <v>339</v>
      </c>
      <c r="AT362" s="41" t="s">
        <v>431</v>
      </c>
      <c r="AU362" s="41" t="s">
        <v>315</v>
      </c>
      <c r="AY362" s="17" t="s">
        <v>304</v>
      </c>
      <c r="BE362" s="42">
        <f t="shared" si="124"/>
        <v>0</v>
      </c>
      <c r="BF362" s="42">
        <f t="shared" si="125"/>
        <v>0</v>
      </c>
      <c r="BG362" s="42">
        <f t="shared" si="126"/>
        <v>0</v>
      </c>
      <c r="BH362" s="42">
        <f t="shared" si="127"/>
        <v>0</v>
      </c>
      <c r="BI362" s="42">
        <f t="shared" si="128"/>
        <v>0</v>
      </c>
      <c r="BJ362" s="17" t="s">
        <v>8</v>
      </c>
      <c r="BK362" s="42">
        <f t="shared" si="129"/>
        <v>0</v>
      </c>
      <c r="BL362" s="17" t="s">
        <v>108</v>
      </c>
      <c r="BM362" s="41" t="s">
        <v>2463</v>
      </c>
    </row>
    <row r="363" spans="2:65" s="1" customFormat="1" ht="16.5" customHeight="1" x14ac:dyDescent="0.2">
      <c r="B363" s="24"/>
      <c r="C363" s="176" t="s">
        <v>1471</v>
      </c>
      <c r="D363" s="176" t="s">
        <v>431</v>
      </c>
      <c r="E363" s="177" t="s">
        <v>3588</v>
      </c>
      <c r="F363" s="178" t="s">
        <v>3420</v>
      </c>
      <c r="G363" s="179" t="s">
        <v>346</v>
      </c>
      <c r="H363" s="180">
        <v>770</v>
      </c>
      <c r="I363" s="46"/>
      <c r="J363" s="181">
        <f t="shared" si="120"/>
        <v>0</v>
      </c>
      <c r="K363" s="178" t="s">
        <v>1</v>
      </c>
      <c r="L363" s="182"/>
      <c r="M363" s="183" t="s">
        <v>1</v>
      </c>
      <c r="N363" s="184" t="s">
        <v>42</v>
      </c>
      <c r="P363" s="158">
        <f t="shared" si="121"/>
        <v>0</v>
      </c>
      <c r="Q363" s="158">
        <v>0</v>
      </c>
      <c r="R363" s="158">
        <f t="shared" si="122"/>
        <v>0</v>
      </c>
      <c r="S363" s="158">
        <v>0</v>
      </c>
      <c r="T363" s="159">
        <f t="shared" si="123"/>
        <v>0</v>
      </c>
      <c r="AR363" s="41" t="s">
        <v>339</v>
      </c>
      <c r="AT363" s="41" t="s">
        <v>431</v>
      </c>
      <c r="AU363" s="41" t="s">
        <v>315</v>
      </c>
      <c r="AY363" s="17" t="s">
        <v>304</v>
      </c>
      <c r="BE363" s="42">
        <f t="shared" si="124"/>
        <v>0</v>
      </c>
      <c r="BF363" s="42">
        <f t="shared" si="125"/>
        <v>0</v>
      </c>
      <c r="BG363" s="42">
        <f t="shared" si="126"/>
        <v>0</v>
      </c>
      <c r="BH363" s="42">
        <f t="shared" si="127"/>
        <v>0</v>
      </c>
      <c r="BI363" s="42">
        <f t="shared" si="128"/>
        <v>0</v>
      </c>
      <c r="BJ363" s="17" t="s">
        <v>8</v>
      </c>
      <c r="BK363" s="42">
        <f t="shared" si="129"/>
        <v>0</v>
      </c>
      <c r="BL363" s="17" t="s">
        <v>108</v>
      </c>
      <c r="BM363" s="41" t="s">
        <v>2493</v>
      </c>
    </row>
    <row r="364" spans="2:65" s="1" customFormat="1" ht="16.5" customHeight="1" x14ac:dyDescent="0.2">
      <c r="B364" s="24"/>
      <c r="C364" s="176" t="s">
        <v>1476</v>
      </c>
      <c r="D364" s="176" t="s">
        <v>431</v>
      </c>
      <c r="E364" s="177" t="s">
        <v>3589</v>
      </c>
      <c r="F364" s="178" t="s">
        <v>3422</v>
      </c>
      <c r="G364" s="179" t="s">
        <v>2656</v>
      </c>
      <c r="H364" s="180">
        <v>1</v>
      </c>
      <c r="I364" s="46"/>
      <c r="J364" s="181">
        <f t="shared" si="120"/>
        <v>0</v>
      </c>
      <c r="K364" s="178" t="s">
        <v>1</v>
      </c>
      <c r="L364" s="182"/>
      <c r="M364" s="183" t="s">
        <v>1</v>
      </c>
      <c r="N364" s="184" t="s">
        <v>42</v>
      </c>
      <c r="P364" s="158">
        <f t="shared" si="121"/>
        <v>0</v>
      </c>
      <c r="Q364" s="158">
        <v>0</v>
      </c>
      <c r="R364" s="158">
        <f t="shared" si="122"/>
        <v>0</v>
      </c>
      <c r="S364" s="158">
        <v>0</v>
      </c>
      <c r="T364" s="159">
        <f t="shared" si="123"/>
        <v>0</v>
      </c>
      <c r="AR364" s="41" t="s">
        <v>339</v>
      </c>
      <c r="AT364" s="41" t="s">
        <v>431</v>
      </c>
      <c r="AU364" s="41" t="s">
        <v>315</v>
      </c>
      <c r="AY364" s="17" t="s">
        <v>304</v>
      </c>
      <c r="BE364" s="42">
        <f t="shared" si="124"/>
        <v>0</v>
      </c>
      <c r="BF364" s="42">
        <f t="shared" si="125"/>
        <v>0</v>
      </c>
      <c r="BG364" s="42">
        <f t="shared" si="126"/>
        <v>0</v>
      </c>
      <c r="BH364" s="42">
        <f t="shared" si="127"/>
        <v>0</v>
      </c>
      <c r="BI364" s="42">
        <f t="shared" si="128"/>
        <v>0</v>
      </c>
      <c r="BJ364" s="17" t="s">
        <v>8</v>
      </c>
      <c r="BK364" s="42">
        <f t="shared" si="129"/>
        <v>0</v>
      </c>
      <c r="BL364" s="17" t="s">
        <v>108</v>
      </c>
      <c r="BM364" s="41" t="s">
        <v>2501</v>
      </c>
    </row>
    <row r="365" spans="2:65" s="11" customFormat="1" ht="20.85" customHeight="1" x14ac:dyDescent="0.2">
      <c r="B365" s="142"/>
      <c r="D365" s="37" t="s">
        <v>76</v>
      </c>
      <c r="E365" s="148" t="s">
        <v>3423</v>
      </c>
      <c r="F365" s="148" t="s">
        <v>3424</v>
      </c>
      <c r="J365" s="149">
        <f>BK365</f>
        <v>0</v>
      </c>
      <c r="L365" s="142"/>
      <c r="M365" s="145"/>
      <c r="P365" s="146">
        <f>SUM(P366:P385)</f>
        <v>0</v>
      </c>
      <c r="R365" s="146">
        <f>SUM(R366:R385)</f>
        <v>0</v>
      </c>
      <c r="T365" s="147">
        <f>SUM(T366:T385)</f>
        <v>0</v>
      </c>
      <c r="AR365" s="37" t="s">
        <v>8</v>
      </c>
      <c r="AT365" s="38" t="s">
        <v>76</v>
      </c>
      <c r="AU365" s="38" t="s">
        <v>86</v>
      </c>
      <c r="AY365" s="37" t="s">
        <v>304</v>
      </c>
      <c r="BK365" s="39">
        <f>SUM(BK366:BK385)</f>
        <v>0</v>
      </c>
    </row>
    <row r="366" spans="2:65" s="1" customFormat="1" ht="16.5" customHeight="1" x14ac:dyDescent="0.2">
      <c r="B366" s="24"/>
      <c r="C366" s="176" t="s">
        <v>1482</v>
      </c>
      <c r="D366" s="176" t="s">
        <v>431</v>
      </c>
      <c r="E366" s="177" t="s">
        <v>3590</v>
      </c>
      <c r="F366" s="178" t="s">
        <v>3591</v>
      </c>
      <c r="G366" s="179" t="s">
        <v>2656</v>
      </c>
      <c r="H366" s="180">
        <v>1</v>
      </c>
      <c r="I366" s="46"/>
      <c r="J366" s="181">
        <f t="shared" ref="J366:J385" si="130">ROUND(I366*H366,0)</f>
        <v>0</v>
      </c>
      <c r="K366" s="178" t="s">
        <v>1</v>
      </c>
      <c r="L366" s="182"/>
      <c r="M366" s="183" t="s">
        <v>1</v>
      </c>
      <c r="N366" s="184" t="s">
        <v>42</v>
      </c>
      <c r="P366" s="158">
        <f t="shared" ref="P366:P385" si="131">O366*H366</f>
        <v>0</v>
      </c>
      <c r="Q366" s="158">
        <v>0</v>
      </c>
      <c r="R366" s="158">
        <f t="shared" ref="R366:R385" si="132">Q366*H366</f>
        <v>0</v>
      </c>
      <c r="S366" s="158">
        <v>0</v>
      </c>
      <c r="T366" s="159">
        <f t="shared" ref="T366:T385" si="133">S366*H366</f>
        <v>0</v>
      </c>
      <c r="AR366" s="41" t="s">
        <v>339</v>
      </c>
      <c r="AT366" s="41" t="s">
        <v>431</v>
      </c>
      <c r="AU366" s="41" t="s">
        <v>315</v>
      </c>
      <c r="AY366" s="17" t="s">
        <v>304</v>
      </c>
      <c r="BE366" s="42">
        <f t="shared" ref="BE366:BE385" si="134">IF(N366="základní",J366,0)</f>
        <v>0</v>
      </c>
      <c r="BF366" s="42">
        <f t="shared" ref="BF366:BF385" si="135">IF(N366="snížená",J366,0)</f>
        <v>0</v>
      </c>
      <c r="BG366" s="42">
        <f t="shared" ref="BG366:BG385" si="136">IF(N366="zákl. přenesená",J366,0)</f>
        <v>0</v>
      </c>
      <c r="BH366" s="42">
        <f t="shared" ref="BH366:BH385" si="137">IF(N366="sníž. přenesená",J366,0)</f>
        <v>0</v>
      </c>
      <c r="BI366" s="42">
        <f t="shared" ref="BI366:BI385" si="138">IF(N366="nulová",J366,0)</f>
        <v>0</v>
      </c>
      <c r="BJ366" s="17" t="s">
        <v>8</v>
      </c>
      <c r="BK366" s="42">
        <f t="shared" ref="BK366:BK385" si="139">ROUND(I366*H366,0)</f>
        <v>0</v>
      </c>
      <c r="BL366" s="17" t="s">
        <v>108</v>
      </c>
      <c r="BM366" s="41" t="s">
        <v>2511</v>
      </c>
    </row>
    <row r="367" spans="2:65" s="1" customFormat="1" ht="16.5" customHeight="1" x14ac:dyDescent="0.2">
      <c r="B367" s="24"/>
      <c r="C367" s="176" t="s">
        <v>1486</v>
      </c>
      <c r="D367" s="176" t="s">
        <v>431</v>
      </c>
      <c r="E367" s="177" t="s">
        <v>3592</v>
      </c>
      <c r="F367" s="178" t="s">
        <v>3593</v>
      </c>
      <c r="G367" s="179" t="s">
        <v>2656</v>
      </c>
      <c r="H367" s="180">
        <v>1</v>
      </c>
      <c r="I367" s="46"/>
      <c r="J367" s="181">
        <f t="shared" si="130"/>
        <v>0</v>
      </c>
      <c r="K367" s="178" t="s">
        <v>1</v>
      </c>
      <c r="L367" s="182"/>
      <c r="M367" s="183" t="s">
        <v>1</v>
      </c>
      <c r="N367" s="184" t="s">
        <v>42</v>
      </c>
      <c r="P367" s="158">
        <f t="shared" si="131"/>
        <v>0</v>
      </c>
      <c r="Q367" s="158">
        <v>0</v>
      </c>
      <c r="R367" s="158">
        <f t="shared" si="132"/>
        <v>0</v>
      </c>
      <c r="S367" s="158">
        <v>0</v>
      </c>
      <c r="T367" s="159">
        <f t="shared" si="133"/>
        <v>0</v>
      </c>
      <c r="AR367" s="41" t="s">
        <v>339</v>
      </c>
      <c r="AT367" s="41" t="s">
        <v>431</v>
      </c>
      <c r="AU367" s="41" t="s">
        <v>315</v>
      </c>
      <c r="AY367" s="17" t="s">
        <v>304</v>
      </c>
      <c r="BE367" s="42">
        <f t="shared" si="134"/>
        <v>0</v>
      </c>
      <c r="BF367" s="42">
        <f t="shared" si="135"/>
        <v>0</v>
      </c>
      <c r="BG367" s="42">
        <f t="shared" si="136"/>
        <v>0</v>
      </c>
      <c r="BH367" s="42">
        <f t="shared" si="137"/>
        <v>0</v>
      </c>
      <c r="BI367" s="42">
        <f t="shared" si="138"/>
        <v>0</v>
      </c>
      <c r="BJ367" s="17" t="s">
        <v>8</v>
      </c>
      <c r="BK367" s="42">
        <f t="shared" si="139"/>
        <v>0</v>
      </c>
      <c r="BL367" s="17" t="s">
        <v>108</v>
      </c>
      <c r="BM367" s="41" t="s">
        <v>2525</v>
      </c>
    </row>
    <row r="368" spans="2:65" s="1" customFormat="1" ht="16.5" customHeight="1" x14ac:dyDescent="0.2">
      <c r="B368" s="24"/>
      <c r="C368" s="176" t="s">
        <v>1490</v>
      </c>
      <c r="D368" s="176" t="s">
        <v>431</v>
      </c>
      <c r="E368" s="177" t="s">
        <v>3594</v>
      </c>
      <c r="F368" s="178" t="s">
        <v>3430</v>
      </c>
      <c r="G368" s="179" t="s">
        <v>2656</v>
      </c>
      <c r="H368" s="180">
        <v>1</v>
      </c>
      <c r="I368" s="46"/>
      <c r="J368" s="181">
        <f t="shared" si="130"/>
        <v>0</v>
      </c>
      <c r="K368" s="178" t="s">
        <v>1</v>
      </c>
      <c r="L368" s="182"/>
      <c r="M368" s="183" t="s">
        <v>1</v>
      </c>
      <c r="N368" s="184" t="s">
        <v>42</v>
      </c>
      <c r="P368" s="158">
        <f t="shared" si="131"/>
        <v>0</v>
      </c>
      <c r="Q368" s="158">
        <v>0</v>
      </c>
      <c r="R368" s="158">
        <f t="shared" si="132"/>
        <v>0</v>
      </c>
      <c r="S368" s="158">
        <v>0</v>
      </c>
      <c r="T368" s="159">
        <f t="shared" si="133"/>
        <v>0</v>
      </c>
      <c r="AR368" s="41" t="s">
        <v>339</v>
      </c>
      <c r="AT368" s="41" t="s">
        <v>431</v>
      </c>
      <c r="AU368" s="41" t="s">
        <v>315</v>
      </c>
      <c r="AY368" s="17" t="s">
        <v>304</v>
      </c>
      <c r="BE368" s="42">
        <f t="shared" si="134"/>
        <v>0</v>
      </c>
      <c r="BF368" s="42">
        <f t="shared" si="135"/>
        <v>0</v>
      </c>
      <c r="BG368" s="42">
        <f t="shared" si="136"/>
        <v>0</v>
      </c>
      <c r="BH368" s="42">
        <f t="shared" si="137"/>
        <v>0</v>
      </c>
      <c r="BI368" s="42">
        <f t="shared" si="138"/>
        <v>0</v>
      </c>
      <c r="BJ368" s="17" t="s">
        <v>8</v>
      </c>
      <c r="BK368" s="42">
        <f t="shared" si="139"/>
        <v>0</v>
      </c>
      <c r="BL368" s="17" t="s">
        <v>108</v>
      </c>
      <c r="BM368" s="41" t="s">
        <v>2537</v>
      </c>
    </row>
    <row r="369" spans="2:65" s="1" customFormat="1" ht="16.5" customHeight="1" x14ac:dyDescent="0.2">
      <c r="B369" s="24"/>
      <c r="C369" s="176" t="s">
        <v>1494</v>
      </c>
      <c r="D369" s="176" t="s">
        <v>431</v>
      </c>
      <c r="E369" s="177" t="s">
        <v>3595</v>
      </c>
      <c r="F369" s="178" t="s">
        <v>3432</v>
      </c>
      <c r="G369" s="179" t="s">
        <v>2656</v>
      </c>
      <c r="H369" s="180">
        <v>4</v>
      </c>
      <c r="I369" s="46"/>
      <c r="J369" s="181">
        <f t="shared" si="130"/>
        <v>0</v>
      </c>
      <c r="K369" s="178" t="s">
        <v>1</v>
      </c>
      <c r="L369" s="182"/>
      <c r="M369" s="183" t="s">
        <v>1</v>
      </c>
      <c r="N369" s="184" t="s">
        <v>42</v>
      </c>
      <c r="P369" s="158">
        <f t="shared" si="131"/>
        <v>0</v>
      </c>
      <c r="Q369" s="158">
        <v>0</v>
      </c>
      <c r="R369" s="158">
        <f t="shared" si="132"/>
        <v>0</v>
      </c>
      <c r="S369" s="158">
        <v>0</v>
      </c>
      <c r="T369" s="159">
        <f t="shared" si="133"/>
        <v>0</v>
      </c>
      <c r="AR369" s="41" t="s">
        <v>339</v>
      </c>
      <c r="AT369" s="41" t="s">
        <v>431</v>
      </c>
      <c r="AU369" s="41" t="s">
        <v>315</v>
      </c>
      <c r="AY369" s="17" t="s">
        <v>304</v>
      </c>
      <c r="BE369" s="42">
        <f t="shared" si="134"/>
        <v>0</v>
      </c>
      <c r="BF369" s="42">
        <f t="shared" si="135"/>
        <v>0</v>
      </c>
      <c r="BG369" s="42">
        <f t="shared" si="136"/>
        <v>0</v>
      </c>
      <c r="BH369" s="42">
        <f t="shared" si="137"/>
        <v>0</v>
      </c>
      <c r="BI369" s="42">
        <f t="shared" si="138"/>
        <v>0</v>
      </c>
      <c r="BJ369" s="17" t="s">
        <v>8</v>
      </c>
      <c r="BK369" s="42">
        <f t="shared" si="139"/>
        <v>0</v>
      </c>
      <c r="BL369" s="17" t="s">
        <v>108</v>
      </c>
      <c r="BM369" s="41" t="s">
        <v>2546</v>
      </c>
    </row>
    <row r="370" spans="2:65" s="1" customFormat="1" ht="16.5" customHeight="1" x14ac:dyDescent="0.2">
      <c r="B370" s="24"/>
      <c r="C370" s="176" t="s">
        <v>1501</v>
      </c>
      <c r="D370" s="176" t="s">
        <v>431</v>
      </c>
      <c r="E370" s="177" t="s">
        <v>3596</v>
      </c>
      <c r="F370" s="178" t="s">
        <v>3434</v>
      </c>
      <c r="G370" s="179" t="s">
        <v>2656</v>
      </c>
      <c r="H370" s="180">
        <v>1</v>
      </c>
      <c r="I370" s="46"/>
      <c r="J370" s="181">
        <f t="shared" si="130"/>
        <v>0</v>
      </c>
      <c r="K370" s="178" t="s">
        <v>1</v>
      </c>
      <c r="L370" s="182"/>
      <c r="M370" s="183" t="s">
        <v>1</v>
      </c>
      <c r="N370" s="184" t="s">
        <v>42</v>
      </c>
      <c r="P370" s="158">
        <f t="shared" si="131"/>
        <v>0</v>
      </c>
      <c r="Q370" s="158">
        <v>0</v>
      </c>
      <c r="R370" s="158">
        <f t="shared" si="132"/>
        <v>0</v>
      </c>
      <c r="S370" s="158">
        <v>0</v>
      </c>
      <c r="T370" s="159">
        <f t="shared" si="133"/>
        <v>0</v>
      </c>
      <c r="AR370" s="41" t="s">
        <v>339</v>
      </c>
      <c r="AT370" s="41" t="s">
        <v>431</v>
      </c>
      <c r="AU370" s="41" t="s">
        <v>315</v>
      </c>
      <c r="AY370" s="17" t="s">
        <v>304</v>
      </c>
      <c r="BE370" s="42">
        <f t="shared" si="134"/>
        <v>0</v>
      </c>
      <c r="BF370" s="42">
        <f t="shared" si="135"/>
        <v>0</v>
      </c>
      <c r="BG370" s="42">
        <f t="shared" si="136"/>
        <v>0</v>
      </c>
      <c r="BH370" s="42">
        <f t="shared" si="137"/>
        <v>0</v>
      </c>
      <c r="BI370" s="42">
        <f t="shared" si="138"/>
        <v>0</v>
      </c>
      <c r="BJ370" s="17" t="s">
        <v>8</v>
      </c>
      <c r="BK370" s="42">
        <f t="shared" si="139"/>
        <v>0</v>
      </c>
      <c r="BL370" s="17" t="s">
        <v>108</v>
      </c>
      <c r="BM370" s="41" t="s">
        <v>2562</v>
      </c>
    </row>
    <row r="371" spans="2:65" s="1" customFormat="1" ht="16.5" customHeight="1" x14ac:dyDescent="0.2">
      <c r="B371" s="24"/>
      <c r="C371" s="176" t="s">
        <v>1507</v>
      </c>
      <c r="D371" s="176" t="s">
        <v>431</v>
      </c>
      <c r="E371" s="177" t="s">
        <v>3597</v>
      </c>
      <c r="F371" s="178" t="s">
        <v>3436</v>
      </c>
      <c r="G371" s="179" t="s">
        <v>2656</v>
      </c>
      <c r="H371" s="180">
        <v>7</v>
      </c>
      <c r="I371" s="46"/>
      <c r="J371" s="181">
        <f t="shared" si="130"/>
        <v>0</v>
      </c>
      <c r="K371" s="178" t="s">
        <v>1</v>
      </c>
      <c r="L371" s="182"/>
      <c r="M371" s="183" t="s">
        <v>1</v>
      </c>
      <c r="N371" s="184" t="s">
        <v>42</v>
      </c>
      <c r="P371" s="158">
        <f t="shared" si="131"/>
        <v>0</v>
      </c>
      <c r="Q371" s="158">
        <v>0</v>
      </c>
      <c r="R371" s="158">
        <f t="shared" si="132"/>
        <v>0</v>
      </c>
      <c r="S371" s="158">
        <v>0</v>
      </c>
      <c r="T371" s="159">
        <f t="shared" si="133"/>
        <v>0</v>
      </c>
      <c r="AR371" s="41" t="s">
        <v>339</v>
      </c>
      <c r="AT371" s="41" t="s">
        <v>431</v>
      </c>
      <c r="AU371" s="41" t="s">
        <v>315</v>
      </c>
      <c r="AY371" s="17" t="s">
        <v>304</v>
      </c>
      <c r="BE371" s="42">
        <f t="shared" si="134"/>
        <v>0</v>
      </c>
      <c r="BF371" s="42">
        <f t="shared" si="135"/>
        <v>0</v>
      </c>
      <c r="BG371" s="42">
        <f t="shared" si="136"/>
        <v>0</v>
      </c>
      <c r="BH371" s="42">
        <f t="shared" si="137"/>
        <v>0</v>
      </c>
      <c r="BI371" s="42">
        <f t="shared" si="138"/>
        <v>0</v>
      </c>
      <c r="BJ371" s="17" t="s">
        <v>8</v>
      </c>
      <c r="BK371" s="42">
        <f t="shared" si="139"/>
        <v>0</v>
      </c>
      <c r="BL371" s="17" t="s">
        <v>108</v>
      </c>
      <c r="BM371" s="41" t="s">
        <v>3598</v>
      </c>
    </row>
    <row r="372" spans="2:65" s="1" customFormat="1" ht="16.5" customHeight="1" x14ac:dyDescent="0.2">
      <c r="B372" s="24"/>
      <c r="C372" s="176" t="s">
        <v>1515</v>
      </c>
      <c r="D372" s="176" t="s">
        <v>431</v>
      </c>
      <c r="E372" s="177" t="s">
        <v>3599</v>
      </c>
      <c r="F372" s="178" t="s">
        <v>3438</v>
      </c>
      <c r="G372" s="179" t="s">
        <v>2656</v>
      </c>
      <c r="H372" s="180">
        <v>8</v>
      </c>
      <c r="I372" s="46"/>
      <c r="J372" s="181">
        <f t="shared" si="130"/>
        <v>0</v>
      </c>
      <c r="K372" s="178" t="s">
        <v>1</v>
      </c>
      <c r="L372" s="182"/>
      <c r="M372" s="183" t="s">
        <v>1</v>
      </c>
      <c r="N372" s="184" t="s">
        <v>42</v>
      </c>
      <c r="P372" s="158">
        <f t="shared" si="131"/>
        <v>0</v>
      </c>
      <c r="Q372" s="158">
        <v>0</v>
      </c>
      <c r="R372" s="158">
        <f t="shared" si="132"/>
        <v>0</v>
      </c>
      <c r="S372" s="158">
        <v>0</v>
      </c>
      <c r="T372" s="159">
        <f t="shared" si="133"/>
        <v>0</v>
      </c>
      <c r="AR372" s="41" t="s">
        <v>339</v>
      </c>
      <c r="AT372" s="41" t="s">
        <v>431</v>
      </c>
      <c r="AU372" s="41" t="s">
        <v>315</v>
      </c>
      <c r="AY372" s="17" t="s">
        <v>304</v>
      </c>
      <c r="BE372" s="42">
        <f t="shared" si="134"/>
        <v>0</v>
      </c>
      <c r="BF372" s="42">
        <f t="shared" si="135"/>
        <v>0</v>
      </c>
      <c r="BG372" s="42">
        <f t="shared" si="136"/>
        <v>0</v>
      </c>
      <c r="BH372" s="42">
        <f t="shared" si="137"/>
        <v>0</v>
      </c>
      <c r="BI372" s="42">
        <f t="shared" si="138"/>
        <v>0</v>
      </c>
      <c r="BJ372" s="17" t="s">
        <v>8</v>
      </c>
      <c r="BK372" s="42">
        <f t="shared" si="139"/>
        <v>0</v>
      </c>
      <c r="BL372" s="17" t="s">
        <v>108</v>
      </c>
      <c r="BM372" s="41" t="s">
        <v>3600</v>
      </c>
    </row>
    <row r="373" spans="2:65" s="1" customFormat="1" ht="21.75" customHeight="1" x14ac:dyDescent="0.2">
      <c r="B373" s="24"/>
      <c r="C373" s="176" t="s">
        <v>1520</v>
      </c>
      <c r="D373" s="176" t="s">
        <v>431</v>
      </c>
      <c r="E373" s="177" t="s">
        <v>3601</v>
      </c>
      <c r="F373" s="178" t="s">
        <v>3440</v>
      </c>
      <c r="G373" s="179" t="s">
        <v>2656</v>
      </c>
      <c r="H373" s="180">
        <v>1</v>
      </c>
      <c r="I373" s="46"/>
      <c r="J373" s="181">
        <f t="shared" si="130"/>
        <v>0</v>
      </c>
      <c r="K373" s="178" t="s">
        <v>1</v>
      </c>
      <c r="L373" s="182"/>
      <c r="M373" s="183" t="s">
        <v>1</v>
      </c>
      <c r="N373" s="184" t="s">
        <v>42</v>
      </c>
      <c r="P373" s="158">
        <f t="shared" si="131"/>
        <v>0</v>
      </c>
      <c r="Q373" s="158">
        <v>0</v>
      </c>
      <c r="R373" s="158">
        <f t="shared" si="132"/>
        <v>0</v>
      </c>
      <c r="S373" s="158">
        <v>0</v>
      </c>
      <c r="T373" s="159">
        <f t="shared" si="133"/>
        <v>0</v>
      </c>
      <c r="AR373" s="41" t="s">
        <v>339</v>
      </c>
      <c r="AT373" s="41" t="s">
        <v>431</v>
      </c>
      <c r="AU373" s="41" t="s">
        <v>315</v>
      </c>
      <c r="AY373" s="17" t="s">
        <v>304</v>
      </c>
      <c r="BE373" s="42">
        <f t="shared" si="134"/>
        <v>0</v>
      </c>
      <c r="BF373" s="42">
        <f t="shared" si="135"/>
        <v>0</v>
      </c>
      <c r="BG373" s="42">
        <f t="shared" si="136"/>
        <v>0</v>
      </c>
      <c r="BH373" s="42">
        <f t="shared" si="137"/>
        <v>0</v>
      </c>
      <c r="BI373" s="42">
        <f t="shared" si="138"/>
        <v>0</v>
      </c>
      <c r="BJ373" s="17" t="s">
        <v>8</v>
      </c>
      <c r="BK373" s="42">
        <f t="shared" si="139"/>
        <v>0</v>
      </c>
      <c r="BL373" s="17" t="s">
        <v>108</v>
      </c>
      <c r="BM373" s="41" t="s">
        <v>3602</v>
      </c>
    </row>
    <row r="374" spans="2:65" s="1" customFormat="1" ht="16.5" customHeight="1" x14ac:dyDescent="0.2">
      <c r="B374" s="24"/>
      <c r="C374" s="176" t="s">
        <v>1529</v>
      </c>
      <c r="D374" s="176" t="s">
        <v>431</v>
      </c>
      <c r="E374" s="177" t="s">
        <v>3603</v>
      </c>
      <c r="F374" s="178" t="s">
        <v>3442</v>
      </c>
      <c r="G374" s="179" t="s">
        <v>2656</v>
      </c>
      <c r="H374" s="180">
        <v>1</v>
      </c>
      <c r="I374" s="46"/>
      <c r="J374" s="181">
        <f t="shared" si="130"/>
        <v>0</v>
      </c>
      <c r="K374" s="178" t="s">
        <v>1</v>
      </c>
      <c r="L374" s="182"/>
      <c r="M374" s="183" t="s">
        <v>1</v>
      </c>
      <c r="N374" s="184" t="s">
        <v>42</v>
      </c>
      <c r="P374" s="158">
        <f t="shared" si="131"/>
        <v>0</v>
      </c>
      <c r="Q374" s="158">
        <v>0</v>
      </c>
      <c r="R374" s="158">
        <f t="shared" si="132"/>
        <v>0</v>
      </c>
      <c r="S374" s="158">
        <v>0</v>
      </c>
      <c r="T374" s="159">
        <f t="shared" si="133"/>
        <v>0</v>
      </c>
      <c r="AR374" s="41" t="s">
        <v>339</v>
      </c>
      <c r="AT374" s="41" t="s">
        <v>431</v>
      </c>
      <c r="AU374" s="41" t="s">
        <v>315</v>
      </c>
      <c r="AY374" s="17" t="s">
        <v>304</v>
      </c>
      <c r="BE374" s="42">
        <f t="shared" si="134"/>
        <v>0</v>
      </c>
      <c r="BF374" s="42">
        <f t="shared" si="135"/>
        <v>0</v>
      </c>
      <c r="BG374" s="42">
        <f t="shared" si="136"/>
        <v>0</v>
      </c>
      <c r="BH374" s="42">
        <f t="shared" si="137"/>
        <v>0</v>
      </c>
      <c r="BI374" s="42">
        <f t="shared" si="138"/>
        <v>0</v>
      </c>
      <c r="BJ374" s="17" t="s">
        <v>8</v>
      </c>
      <c r="BK374" s="42">
        <f t="shared" si="139"/>
        <v>0</v>
      </c>
      <c r="BL374" s="17" t="s">
        <v>108</v>
      </c>
      <c r="BM374" s="41" t="s">
        <v>3604</v>
      </c>
    </row>
    <row r="375" spans="2:65" s="1" customFormat="1" ht="16.5" customHeight="1" x14ac:dyDescent="0.2">
      <c r="B375" s="24"/>
      <c r="C375" s="176" t="s">
        <v>1534</v>
      </c>
      <c r="D375" s="176" t="s">
        <v>431</v>
      </c>
      <c r="E375" s="177" t="s">
        <v>3605</v>
      </c>
      <c r="F375" s="178" t="s">
        <v>3444</v>
      </c>
      <c r="G375" s="179" t="s">
        <v>2656</v>
      </c>
      <c r="H375" s="180">
        <v>4</v>
      </c>
      <c r="I375" s="46"/>
      <c r="J375" s="181">
        <f t="shared" si="130"/>
        <v>0</v>
      </c>
      <c r="K375" s="178" t="s">
        <v>1</v>
      </c>
      <c r="L375" s="182"/>
      <c r="M375" s="183" t="s">
        <v>1</v>
      </c>
      <c r="N375" s="184" t="s">
        <v>42</v>
      </c>
      <c r="P375" s="158">
        <f t="shared" si="131"/>
        <v>0</v>
      </c>
      <c r="Q375" s="158">
        <v>0</v>
      </c>
      <c r="R375" s="158">
        <f t="shared" si="132"/>
        <v>0</v>
      </c>
      <c r="S375" s="158">
        <v>0</v>
      </c>
      <c r="T375" s="159">
        <f t="shared" si="133"/>
        <v>0</v>
      </c>
      <c r="AR375" s="41" t="s">
        <v>339</v>
      </c>
      <c r="AT375" s="41" t="s">
        <v>431</v>
      </c>
      <c r="AU375" s="41" t="s">
        <v>315</v>
      </c>
      <c r="AY375" s="17" t="s">
        <v>304</v>
      </c>
      <c r="BE375" s="42">
        <f t="shared" si="134"/>
        <v>0</v>
      </c>
      <c r="BF375" s="42">
        <f t="shared" si="135"/>
        <v>0</v>
      </c>
      <c r="BG375" s="42">
        <f t="shared" si="136"/>
        <v>0</v>
      </c>
      <c r="BH375" s="42">
        <f t="shared" si="137"/>
        <v>0</v>
      </c>
      <c r="BI375" s="42">
        <f t="shared" si="138"/>
        <v>0</v>
      </c>
      <c r="BJ375" s="17" t="s">
        <v>8</v>
      </c>
      <c r="BK375" s="42">
        <f t="shared" si="139"/>
        <v>0</v>
      </c>
      <c r="BL375" s="17" t="s">
        <v>108</v>
      </c>
      <c r="BM375" s="41" t="s">
        <v>3606</v>
      </c>
    </row>
    <row r="376" spans="2:65" s="1" customFormat="1" ht="16.5" customHeight="1" x14ac:dyDescent="0.2">
      <c r="B376" s="24"/>
      <c r="C376" s="176" t="s">
        <v>1540</v>
      </c>
      <c r="D376" s="176" t="s">
        <v>431</v>
      </c>
      <c r="E376" s="177" t="s">
        <v>3607</v>
      </c>
      <c r="F376" s="178" t="s">
        <v>3446</v>
      </c>
      <c r="G376" s="179" t="s">
        <v>2656</v>
      </c>
      <c r="H376" s="180">
        <v>1</v>
      </c>
      <c r="I376" s="46"/>
      <c r="J376" s="181">
        <f t="shared" si="130"/>
        <v>0</v>
      </c>
      <c r="K376" s="178" t="s">
        <v>1</v>
      </c>
      <c r="L376" s="182"/>
      <c r="M376" s="183" t="s">
        <v>1</v>
      </c>
      <c r="N376" s="184" t="s">
        <v>42</v>
      </c>
      <c r="P376" s="158">
        <f t="shared" si="131"/>
        <v>0</v>
      </c>
      <c r="Q376" s="158">
        <v>0</v>
      </c>
      <c r="R376" s="158">
        <f t="shared" si="132"/>
        <v>0</v>
      </c>
      <c r="S376" s="158">
        <v>0</v>
      </c>
      <c r="T376" s="159">
        <f t="shared" si="133"/>
        <v>0</v>
      </c>
      <c r="AR376" s="41" t="s">
        <v>339</v>
      </c>
      <c r="AT376" s="41" t="s">
        <v>431</v>
      </c>
      <c r="AU376" s="41" t="s">
        <v>315</v>
      </c>
      <c r="AY376" s="17" t="s">
        <v>304</v>
      </c>
      <c r="BE376" s="42">
        <f t="shared" si="134"/>
        <v>0</v>
      </c>
      <c r="BF376" s="42">
        <f t="shared" si="135"/>
        <v>0</v>
      </c>
      <c r="BG376" s="42">
        <f t="shared" si="136"/>
        <v>0</v>
      </c>
      <c r="BH376" s="42">
        <f t="shared" si="137"/>
        <v>0</v>
      </c>
      <c r="BI376" s="42">
        <f t="shared" si="138"/>
        <v>0</v>
      </c>
      <c r="BJ376" s="17" t="s">
        <v>8</v>
      </c>
      <c r="BK376" s="42">
        <f t="shared" si="139"/>
        <v>0</v>
      </c>
      <c r="BL376" s="17" t="s">
        <v>108</v>
      </c>
      <c r="BM376" s="41" t="s">
        <v>3608</v>
      </c>
    </row>
    <row r="377" spans="2:65" s="1" customFormat="1" ht="16.5" customHeight="1" x14ac:dyDescent="0.2">
      <c r="B377" s="24"/>
      <c r="C377" s="176" t="s">
        <v>1545</v>
      </c>
      <c r="D377" s="176" t="s">
        <v>431</v>
      </c>
      <c r="E377" s="177" t="s">
        <v>3609</v>
      </c>
      <c r="F377" s="178" t="s">
        <v>3448</v>
      </c>
      <c r="G377" s="179" t="s">
        <v>2656</v>
      </c>
      <c r="H377" s="180">
        <v>2</v>
      </c>
      <c r="I377" s="46"/>
      <c r="J377" s="181">
        <f t="shared" si="130"/>
        <v>0</v>
      </c>
      <c r="K377" s="178" t="s">
        <v>1</v>
      </c>
      <c r="L377" s="182"/>
      <c r="M377" s="183" t="s">
        <v>1</v>
      </c>
      <c r="N377" s="184" t="s">
        <v>42</v>
      </c>
      <c r="P377" s="158">
        <f t="shared" si="131"/>
        <v>0</v>
      </c>
      <c r="Q377" s="158">
        <v>0</v>
      </c>
      <c r="R377" s="158">
        <f t="shared" si="132"/>
        <v>0</v>
      </c>
      <c r="S377" s="158">
        <v>0</v>
      </c>
      <c r="T377" s="159">
        <f t="shared" si="133"/>
        <v>0</v>
      </c>
      <c r="AR377" s="41" t="s">
        <v>339</v>
      </c>
      <c r="AT377" s="41" t="s">
        <v>431</v>
      </c>
      <c r="AU377" s="41" t="s">
        <v>315</v>
      </c>
      <c r="AY377" s="17" t="s">
        <v>304</v>
      </c>
      <c r="BE377" s="42">
        <f t="shared" si="134"/>
        <v>0</v>
      </c>
      <c r="BF377" s="42">
        <f t="shared" si="135"/>
        <v>0</v>
      </c>
      <c r="BG377" s="42">
        <f t="shared" si="136"/>
        <v>0</v>
      </c>
      <c r="BH377" s="42">
        <f t="shared" si="137"/>
        <v>0</v>
      </c>
      <c r="BI377" s="42">
        <f t="shared" si="138"/>
        <v>0</v>
      </c>
      <c r="BJ377" s="17" t="s">
        <v>8</v>
      </c>
      <c r="BK377" s="42">
        <f t="shared" si="139"/>
        <v>0</v>
      </c>
      <c r="BL377" s="17" t="s">
        <v>108</v>
      </c>
      <c r="BM377" s="41" t="s">
        <v>3610</v>
      </c>
    </row>
    <row r="378" spans="2:65" s="1" customFormat="1" ht="16.5" customHeight="1" x14ac:dyDescent="0.2">
      <c r="B378" s="24"/>
      <c r="C378" s="176" t="s">
        <v>1551</v>
      </c>
      <c r="D378" s="176" t="s">
        <v>431</v>
      </c>
      <c r="E378" s="177" t="s">
        <v>3611</v>
      </c>
      <c r="F378" s="178" t="s">
        <v>3450</v>
      </c>
      <c r="G378" s="179" t="s">
        <v>2656</v>
      </c>
      <c r="H378" s="180">
        <v>1</v>
      </c>
      <c r="I378" s="46"/>
      <c r="J378" s="181">
        <f t="shared" si="130"/>
        <v>0</v>
      </c>
      <c r="K378" s="178" t="s">
        <v>1</v>
      </c>
      <c r="L378" s="182"/>
      <c r="M378" s="183" t="s">
        <v>1</v>
      </c>
      <c r="N378" s="184" t="s">
        <v>42</v>
      </c>
      <c r="P378" s="158">
        <f t="shared" si="131"/>
        <v>0</v>
      </c>
      <c r="Q378" s="158">
        <v>0</v>
      </c>
      <c r="R378" s="158">
        <f t="shared" si="132"/>
        <v>0</v>
      </c>
      <c r="S378" s="158">
        <v>0</v>
      </c>
      <c r="T378" s="159">
        <f t="shared" si="133"/>
        <v>0</v>
      </c>
      <c r="AR378" s="41" t="s">
        <v>339</v>
      </c>
      <c r="AT378" s="41" t="s">
        <v>431</v>
      </c>
      <c r="AU378" s="41" t="s">
        <v>315</v>
      </c>
      <c r="AY378" s="17" t="s">
        <v>304</v>
      </c>
      <c r="BE378" s="42">
        <f t="shared" si="134"/>
        <v>0</v>
      </c>
      <c r="BF378" s="42">
        <f t="shared" si="135"/>
        <v>0</v>
      </c>
      <c r="BG378" s="42">
        <f t="shared" si="136"/>
        <v>0</v>
      </c>
      <c r="BH378" s="42">
        <f t="shared" si="137"/>
        <v>0</v>
      </c>
      <c r="BI378" s="42">
        <f t="shared" si="138"/>
        <v>0</v>
      </c>
      <c r="BJ378" s="17" t="s">
        <v>8</v>
      </c>
      <c r="BK378" s="42">
        <f t="shared" si="139"/>
        <v>0</v>
      </c>
      <c r="BL378" s="17" t="s">
        <v>108</v>
      </c>
      <c r="BM378" s="41" t="s">
        <v>3612</v>
      </c>
    </row>
    <row r="379" spans="2:65" s="1" customFormat="1" ht="16.5" customHeight="1" x14ac:dyDescent="0.2">
      <c r="B379" s="24"/>
      <c r="C379" s="176" t="s">
        <v>1558</v>
      </c>
      <c r="D379" s="176" t="s">
        <v>431</v>
      </c>
      <c r="E379" s="177" t="s">
        <v>3613</v>
      </c>
      <c r="F379" s="178" t="s">
        <v>3452</v>
      </c>
      <c r="G379" s="179" t="s">
        <v>346</v>
      </c>
      <c r="H379" s="180">
        <v>165</v>
      </c>
      <c r="I379" s="46"/>
      <c r="J379" s="181">
        <f t="shared" si="130"/>
        <v>0</v>
      </c>
      <c r="K379" s="178" t="s">
        <v>1</v>
      </c>
      <c r="L379" s="182"/>
      <c r="M379" s="183" t="s">
        <v>1</v>
      </c>
      <c r="N379" s="184" t="s">
        <v>42</v>
      </c>
      <c r="P379" s="158">
        <f t="shared" si="131"/>
        <v>0</v>
      </c>
      <c r="Q379" s="158">
        <v>0</v>
      </c>
      <c r="R379" s="158">
        <f t="shared" si="132"/>
        <v>0</v>
      </c>
      <c r="S379" s="158">
        <v>0</v>
      </c>
      <c r="T379" s="159">
        <f t="shared" si="133"/>
        <v>0</v>
      </c>
      <c r="AR379" s="41" t="s">
        <v>339</v>
      </c>
      <c r="AT379" s="41" t="s">
        <v>431</v>
      </c>
      <c r="AU379" s="41" t="s">
        <v>315</v>
      </c>
      <c r="AY379" s="17" t="s">
        <v>304</v>
      </c>
      <c r="BE379" s="42">
        <f t="shared" si="134"/>
        <v>0</v>
      </c>
      <c r="BF379" s="42">
        <f t="shared" si="135"/>
        <v>0</v>
      </c>
      <c r="BG379" s="42">
        <f t="shared" si="136"/>
        <v>0</v>
      </c>
      <c r="BH379" s="42">
        <f t="shared" si="137"/>
        <v>0</v>
      </c>
      <c r="BI379" s="42">
        <f t="shared" si="138"/>
        <v>0</v>
      </c>
      <c r="BJ379" s="17" t="s">
        <v>8</v>
      </c>
      <c r="BK379" s="42">
        <f t="shared" si="139"/>
        <v>0</v>
      </c>
      <c r="BL379" s="17" t="s">
        <v>108</v>
      </c>
      <c r="BM379" s="41" t="s">
        <v>3614</v>
      </c>
    </row>
    <row r="380" spans="2:65" s="1" customFormat="1" ht="16.5" customHeight="1" x14ac:dyDescent="0.2">
      <c r="B380" s="24"/>
      <c r="C380" s="176" t="s">
        <v>1562</v>
      </c>
      <c r="D380" s="176" t="s">
        <v>431</v>
      </c>
      <c r="E380" s="177" t="s">
        <v>3615</v>
      </c>
      <c r="F380" s="178" t="s">
        <v>3616</v>
      </c>
      <c r="G380" s="179" t="s">
        <v>346</v>
      </c>
      <c r="H380" s="180">
        <v>198</v>
      </c>
      <c r="I380" s="46"/>
      <c r="J380" s="181">
        <f t="shared" si="130"/>
        <v>0</v>
      </c>
      <c r="K380" s="178" t="s">
        <v>1</v>
      </c>
      <c r="L380" s="182"/>
      <c r="M380" s="183" t="s">
        <v>1</v>
      </c>
      <c r="N380" s="184" t="s">
        <v>42</v>
      </c>
      <c r="P380" s="158">
        <f t="shared" si="131"/>
        <v>0</v>
      </c>
      <c r="Q380" s="158">
        <v>0</v>
      </c>
      <c r="R380" s="158">
        <f t="shared" si="132"/>
        <v>0</v>
      </c>
      <c r="S380" s="158">
        <v>0</v>
      </c>
      <c r="T380" s="159">
        <f t="shared" si="133"/>
        <v>0</v>
      </c>
      <c r="AR380" s="41" t="s">
        <v>339</v>
      </c>
      <c r="AT380" s="41" t="s">
        <v>431</v>
      </c>
      <c r="AU380" s="41" t="s">
        <v>315</v>
      </c>
      <c r="AY380" s="17" t="s">
        <v>304</v>
      </c>
      <c r="BE380" s="42">
        <f t="shared" si="134"/>
        <v>0</v>
      </c>
      <c r="BF380" s="42">
        <f t="shared" si="135"/>
        <v>0</v>
      </c>
      <c r="BG380" s="42">
        <f t="shared" si="136"/>
        <v>0</v>
      </c>
      <c r="BH380" s="42">
        <f t="shared" si="137"/>
        <v>0</v>
      </c>
      <c r="BI380" s="42">
        <f t="shared" si="138"/>
        <v>0</v>
      </c>
      <c r="BJ380" s="17" t="s">
        <v>8</v>
      </c>
      <c r="BK380" s="42">
        <f t="shared" si="139"/>
        <v>0</v>
      </c>
      <c r="BL380" s="17" t="s">
        <v>108</v>
      </c>
      <c r="BM380" s="41" t="s">
        <v>3617</v>
      </c>
    </row>
    <row r="381" spans="2:65" s="1" customFormat="1" ht="16.5" customHeight="1" x14ac:dyDescent="0.2">
      <c r="B381" s="24"/>
      <c r="C381" s="176" t="s">
        <v>1567</v>
      </c>
      <c r="D381" s="176" t="s">
        <v>431</v>
      </c>
      <c r="E381" s="177" t="s">
        <v>3618</v>
      </c>
      <c r="F381" s="178" t="s">
        <v>3456</v>
      </c>
      <c r="G381" s="179" t="s">
        <v>2656</v>
      </c>
      <c r="H381" s="180">
        <v>8</v>
      </c>
      <c r="I381" s="46"/>
      <c r="J381" s="181">
        <f t="shared" si="130"/>
        <v>0</v>
      </c>
      <c r="K381" s="178" t="s">
        <v>1</v>
      </c>
      <c r="L381" s="182"/>
      <c r="M381" s="183" t="s">
        <v>1</v>
      </c>
      <c r="N381" s="184" t="s">
        <v>42</v>
      </c>
      <c r="P381" s="158">
        <f t="shared" si="131"/>
        <v>0</v>
      </c>
      <c r="Q381" s="158">
        <v>0</v>
      </c>
      <c r="R381" s="158">
        <f t="shared" si="132"/>
        <v>0</v>
      </c>
      <c r="S381" s="158">
        <v>0</v>
      </c>
      <c r="T381" s="159">
        <f t="shared" si="133"/>
        <v>0</v>
      </c>
      <c r="AR381" s="41" t="s">
        <v>339</v>
      </c>
      <c r="AT381" s="41" t="s">
        <v>431</v>
      </c>
      <c r="AU381" s="41" t="s">
        <v>315</v>
      </c>
      <c r="AY381" s="17" t="s">
        <v>304</v>
      </c>
      <c r="BE381" s="42">
        <f t="shared" si="134"/>
        <v>0</v>
      </c>
      <c r="BF381" s="42">
        <f t="shared" si="135"/>
        <v>0</v>
      </c>
      <c r="BG381" s="42">
        <f t="shared" si="136"/>
        <v>0</v>
      </c>
      <c r="BH381" s="42">
        <f t="shared" si="137"/>
        <v>0</v>
      </c>
      <c r="BI381" s="42">
        <f t="shared" si="138"/>
        <v>0</v>
      </c>
      <c r="BJ381" s="17" t="s">
        <v>8</v>
      </c>
      <c r="BK381" s="42">
        <f t="shared" si="139"/>
        <v>0</v>
      </c>
      <c r="BL381" s="17" t="s">
        <v>108</v>
      </c>
      <c r="BM381" s="41" t="s">
        <v>3619</v>
      </c>
    </row>
    <row r="382" spans="2:65" s="1" customFormat="1" ht="16.5" customHeight="1" x14ac:dyDescent="0.2">
      <c r="B382" s="24"/>
      <c r="C382" s="176" t="s">
        <v>1573</v>
      </c>
      <c r="D382" s="176" t="s">
        <v>431</v>
      </c>
      <c r="E382" s="177" t="s">
        <v>3620</v>
      </c>
      <c r="F382" s="178" t="s">
        <v>3458</v>
      </c>
      <c r="G382" s="179" t="s">
        <v>2656</v>
      </c>
      <c r="H382" s="180">
        <v>4</v>
      </c>
      <c r="I382" s="46"/>
      <c r="J382" s="181">
        <f t="shared" si="130"/>
        <v>0</v>
      </c>
      <c r="K382" s="178" t="s">
        <v>1</v>
      </c>
      <c r="L382" s="182"/>
      <c r="M382" s="183" t="s">
        <v>1</v>
      </c>
      <c r="N382" s="184" t="s">
        <v>42</v>
      </c>
      <c r="P382" s="158">
        <f t="shared" si="131"/>
        <v>0</v>
      </c>
      <c r="Q382" s="158">
        <v>0</v>
      </c>
      <c r="R382" s="158">
        <f t="shared" si="132"/>
        <v>0</v>
      </c>
      <c r="S382" s="158">
        <v>0</v>
      </c>
      <c r="T382" s="159">
        <f t="shared" si="133"/>
        <v>0</v>
      </c>
      <c r="AR382" s="41" t="s">
        <v>339</v>
      </c>
      <c r="AT382" s="41" t="s">
        <v>431</v>
      </c>
      <c r="AU382" s="41" t="s">
        <v>315</v>
      </c>
      <c r="AY382" s="17" t="s">
        <v>304</v>
      </c>
      <c r="BE382" s="42">
        <f t="shared" si="134"/>
        <v>0</v>
      </c>
      <c r="BF382" s="42">
        <f t="shared" si="135"/>
        <v>0</v>
      </c>
      <c r="BG382" s="42">
        <f t="shared" si="136"/>
        <v>0</v>
      </c>
      <c r="BH382" s="42">
        <f t="shared" si="137"/>
        <v>0</v>
      </c>
      <c r="BI382" s="42">
        <f t="shared" si="138"/>
        <v>0</v>
      </c>
      <c r="BJ382" s="17" t="s">
        <v>8</v>
      </c>
      <c r="BK382" s="42">
        <f t="shared" si="139"/>
        <v>0</v>
      </c>
      <c r="BL382" s="17" t="s">
        <v>108</v>
      </c>
      <c r="BM382" s="41" t="s">
        <v>3621</v>
      </c>
    </row>
    <row r="383" spans="2:65" s="1" customFormat="1" ht="16.5" customHeight="1" x14ac:dyDescent="0.2">
      <c r="B383" s="24"/>
      <c r="C383" s="176" t="s">
        <v>1577</v>
      </c>
      <c r="D383" s="176" t="s">
        <v>431</v>
      </c>
      <c r="E383" s="177" t="s">
        <v>3622</v>
      </c>
      <c r="F383" s="178" t="s">
        <v>3460</v>
      </c>
      <c r="G383" s="179" t="s">
        <v>2656</v>
      </c>
      <c r="H383" s="180">
        <v>100</v>
      </c>
      <c r="I383" s="46"/>
      <c r="J383" s="181">
        <f t="shared" si="130"/>
        <v>0</v>
      </c>
      <c r="K383" s="178" t="s">
        <v>1</v>
      </c>
      <c r="L383" s="182"/>
      <c r="M383" s="183" t="s">
        <v>1</v>
      </c>
      <c r="N383" s="184" t="s">
        <v>42</v>
      </c>
      <c r="P383" s="158">
        <f t="shared" si="131"/>
        <v>0</v>
      </c>
      <c r="Q383" s="158">
        <v>0</v>
      </c>
      <c r="R383" s="158">
        <f t="shared" si="132"/>
        <v>0</v>
      </c>
      <c r="S383" s="158">
        <v>0</v>
      </c>
      <c r="T383" s="159">
        <f t="shared" si="133"/>
        <v>0</v>
      </c>
      <c r="AR383" s="41" t="s">
        <v>339</v>
      </c>
      <c r="AT383" s="41" t="s">
        <v>431</v>
      </c>
      <c r="AU383" s="41" t="s">
        <v>315</v>
      </c>
      <c r="AY383" s="17" t="s">
        <v>304</v>
      </c>
      <c r="BE383" s="42">
        <f t="shared" si="134"/>
        <v>0</v>
      </c>
      <c r="BF383" s="42">
        <f t="shared" si="135"/>
        <v>0</v>
      </c>
      <c r="BG383" s="42">
        <f t="shared" si="136"/>
        <v>0</v>
      </c>
      <c r="BH383" s="42">
        <f t="shared" si="137"/>
        <v>0</v>
      </c>
      <c r="BI383" s="42">
        <f t="shared" si="138"/>
        <v>0</v>
      </c>
      <c r="BJ383" s="17" t="s">
        <v>8</v>
      </c>
      <c r="BK383" s="42">
        <f t="shared" si="139"/>
        <v>0</v>
      </c>
      <c r="BL383" s="17" t="s">
        <v>108</v>
      </c>
      <c r="BM383" s="41" t="s">
        <v>3623</v>
      </c>
    </row>
    <row r="384" spans="2:65" s="1" customFormat="1" ht="16.5" customHeight="1" x14ac:dyDescent="0.2">
      <c r="B384" s="24"/>
      <c r="C384" s="176" t="s">
        <v>1585</v>
      </c>
      <c r="D384" s="176" t="s">
        <v>431</v>
      </c>
      <c r="E384" s="177" t="s">
        <v>3624</v>
      </c>
      <c r="F384" s="178" t="s">
        <v>3625</v>
      </c>
      <c r="G384" s="179" t="s">
        <v>2656</v>
      </c>
      <c r="H384" s="180">
        <v>1</v>
      </c>
      <c r="I384" s="46"/>
      <c r="J384" s="181">
        <f t="shared" si="130"/>
        <v>0</v>
      </c>
      <c r="K384" s="178" t="s">
        <v>1</v>
      </c>
      <c r="L384" s="182"/>
      <c r="M384" s="183" t="s">
        <v>1</v>
      </c>
      <c r="N384" s="184" t="s">
        <v>42</v>
      </c>
      <c r="P384" s="158">
        <f t="shared" si="131"/>
        <v>0</v>
      </c>
      <c r="Q384" s="158">
        <v>0</v>
      </c>
      <c r="R384" s="158">
        <f t="shared" si="132"/>
        <v>0</v>
      </c>
      <c r="S384" s="158">
        <v>0</v>
      </c>
      <c r="T384" s="159">
        <f t="shared" si="133"/>
        <v>0</v>
      </c>
      <c r="AR384" s="41" t="s">
        <v>339</v>
      </c>
      <c r="AT384" s="41" t="s">
        <v>431</v>
      </c>
      <c r="AU384" s="41" t="s">
        <v>315</v>
      </c>
      <c r="AY384" s="17" t="s">
        <v>304</v>
      </c>
      <c r="BE384" s="42">
        <f t="shared" si="134"/>
        <v>0</v>
      </c>
      <c r="BF384" s="42">
        <f t="shared" si="135"/>
        <v>0</v>
      </c>
      <c r="BG384" s="42">
        <f t="shared" si="136"/>
        <v>0</v>
      </c>
      <c r="BH384" s="42">
        <f t="shared" si="137"/>
        <v>0</v>
      </c>
      <c r="BI384" s="42">
        <f t="shared" si="138"/>
        <v>0</v>
      </c>
      <c r="BJ384" s="17" t="s">
        <v>8</v>
      </c>
      <c r="BK384" s="42">
        <f t="shared" si="139"/>
        <v>0</v>
      </c>
      <c r="BL384" s="17" t="s">
        <v>108</v>
      </c>
      <c r="BM384" s="41" t="s">
        <v>3626</v>
      </c>
    </row>
    <row r="385" spans="2:65" s="1" customFormat="1" ht="16.5" customHeight="1" x14ac:dyDescent="0.2">
      <c r="B385" s="24"/>
      <c r="C385" s="176" t="s">
        <v>1590</v>
      </c>
      <c r="D385" s="176" t="s">
        <v>431</v>
      </c>
      <c r="E385" s="177" t="s">
        <v>3627</v>
      </c>
      <c r="F385" s="178" t="s">
        <v>3628</v>
      </c>
      <c r="G385" s="179" t="s">
        <v>2656</v>
      </c>
      <c r="H385" s="180">
        <v>1</v>
      </c>
      <c r="I385" s="46"/>
      <c r="J385" s="181">
        <f t="shared" si="130"/>
        <v>0</v>
      </c>
      <c r="K385" s="178" t="s">
        <v>1</v>
      </c>
      <c r="L385" s="182"/>
      <c r="M385" s="183" t="s">
        <v>1</v>
      </c>
      <c r="N385" s="184" t="s">
        <v>42</v>
      </c>
      <c r="P385" s="158">
        <f t="shared" si="131"/>
        <v>0</v>
      </c>
      <c r="Q385" s="158">
        <v>0</v>
      </c>
      <c r="R385" s="158">
        <f t="shared" si="132"/>
        <v>0</v>
      </c>
      <c r="S385" s="158">
        <v>0</v>
      </c>
      <c r="T385" s="159">
        <f t="shared" si="133"/>
        <v>0</v>
      </c>
      <c r="AR385" s="41" t="s">
        <v>339</v>
      </c>
      <c r="AT385" s="41" t="s">
        <v>431</v>
      </c>
      <c r="AU385" s="41" t="s">
        <v>315</v>
      </c>
      <c r="AY385" s="17" t="s">
        <v>304</v>
      </c>
      <c r="BE385" s="42">
        <f t="shared" si="134"/>
        <v>0</v>
      </c>
      <c r="BF385" s="42">
        <f t="shared" si="135"/>
        <v>0</v>
      </c>
      <c r="BG385" s="42">
        <f t="shared" si="136"/>
        <v>0</v>
      </c>
      <c r="BH385" s="42">
        <f t="shared" si="137"/>
        <v>0</v>
      </c>
      <c r="BI385" s="42">
        <f t="shared" si="138"/>
        <v>0</v>
      </c>
      <c r="BJ385" s="17" t="s">
        <v>8</v>
      </c>
      <c r="BK385" s="42">
        <f t="shared" si="139"/>
        <v>0</v>
      </c>
      <c r="BL385" s="17" t="s">
        <v>108</v>
      </c>
      <c r="BM385" s="41" t="s">
        <v>3629</v>
      </c>
    </row>
    <row r="386" spans="2:65" s="11" customFormat="1" ht="22.9" customHeight="1" x14ac:dyDescent="0.2">
      <c r="B386" s="142"/>
      <c r="D386" s="37" t="s">
        <v>76</v>
      </c>
      <c r="E386" s="148" t="s">
        <v>3630</v>
      </c>
      <c r="F386" s="148" t="s">
        <v>3246</v>
      </c>
      <c r="J386" s="149">
        <f>BK386</f>
        <v>0</v>
      </c>
      <c r="L386" s="142"/>
      <c r="M386" s="145"/>
      <c r="P386" s="146">
        <f>P387</f>
        <v>0</v>
      </c>
      <c r="R386" s="146">
        <f>R387</f>
        <v>0</v>
      </c>
      <c r="T386" s="147">
        <f>T387</f>
        <v>0</v>
      </c>
      <c r="AR386" s="37" t="s">
        <v>315</v>
      </c>
      <c r="AT386" s="38" t="s">
        <v>76</v>
      </c>
      <c r="AU386" s="38" t="s">
        <v>8</v>
      </c>
      <c r="AY386" s="37" t="s">
        <v>304</v>
      </c>
      <c r="BK386" s="39">
        <f>BK387</f>
        <v>0</v>
      </c>
    </row>
    <row r="387" spans="2:65" s="1" customFormat="1" ht="16.5" customHeight="1" x14ac:dyDescent="0.2">
      <c r="B387" s="24"/>
      <c r="C387" s="176" t="s">
        <v>1595</v>
      </c>
      <c r="D387" s="176" t="s">
        <v>431</v>
      </c>
      <c r="E387" s="177" t="s">
        <v>3631</v>
      </c>
      <c r="F387" s="178" t="s">
        <v>3632</v>
      </c>
      <c r="G387" s="179" t="s">
        <v>2318</v>
      </c>
      <c r="H387" s="180">
        <v>1</v>
      </c>
      <c r="I387" s="46"/>
      <c r="J387" s="181">
        <f>ROUND(I387*H387,0)</f>
        <v>0</v>
      </c>
      <c r="K387" s="178" t="s">
        <v>1</v>
      </c>
      <c r="L387" s="182"/>
      <c r="M387" s="183" t="s">
        <v>1</v>
      </c>
      <c r="N387" s="184" t="s">
        <v>42</v>
      </c>
      <c r="P387" s="158">
        <f>O387*H387</f>
        <v>0</v>
      </c>
      <c r="Q387" s="158">
        <v>0</v>
      </c>
      <c r="R387" s="158">
        <f>Q387*H387</f>
        <v>0</v>
      </c>
      <c r="S387" s="158">
        <v>0</v>
      </c>
      <c r="T387" s="159">
        <f>S387*H387</f>
        <v>0</v>
      </c>
      <c r="AR387" s="41" t="s">
        <v>1853</v>
      </c>
      <c r="AT387" s="41" t="s">
        <v>431</v>
      </c>
      <c r="AU387" s="41" t="s">
        <v>86</v>
      </c>
      <c r="AY387" s="17" t="s">
        <v>304</v>
      </c>
      <c r="BE387" s="42">
        <f>IF(N387="základní",J387,0)</f>
        <v>0</v>
      </c>
      <c r="BF387" s="42">
        <f>IF(N387="snížená",J387,0)</f>
        <v>0</v>
      </c>
      <c r="BG387" s="42">
        <f>IF(N387="zákl. přenesená",J387,0)</f>
        <v>0</v>
      </c>
      <c r="BH387" s="42">
        <f>IF(N387="sníž. přenesená",J387,0)</f>
        <v>0</v>
      </c>
      <c r="BI387" s="42">
        <f>IF(N387="nulová",J387,0)</f>
        <v>0</v>
      </c>
      <c r="BJ387" s="17" t="s">
        <v>8</v>
      </c>
      <c r="BK387" s="42">
        <f>ROUND(I387*H387,0)</f>
        <v>0</v>
      </c>
      <c r="BL387" s="17" t="s">
        <v>695</v>
      </c>
      <c r="BM387" s="41" t="s">
        <v>3633</v>
      </c>
    </row>
    <row r="388" spans="2:65" s="11" customFormat="1" ht="22.9" customHeight="1" x14ac:dyDescent="0.2">
      <c r="B388" s="142"/>
      <c r="D388" s="37" t="s">
        <v>76</v>
      </c>
      <c r="E388" s="148" t="s">
        <v>3634</v>
      </c>
      <c r="F388" s="148" t="s">
        <v>3246</v>
      </c>
      <c r="J388" s="149">
        <f>BK388</f>
        <v>0</v>
      </c>
      <c r="L388" s="142"/>
      <c r="M388" s="145"/>
      <c r="P388" s="146">
        <f>P389</f>
        <v>0</v>
      </c>
      <c r="R388" s="146">
        <f>R389</f>
        <v>0</v>
      </c>
      <c r="T388" s="147">
        <f>T389</f>
        <v>0</v>
      </c>
      <c r="AR388" s="37" t="s">
        <v>315</v>
      </c>
      <c r="AT388" s="38" t="s">
        <v>76</v>
      </c>
      <c r="AU388" s="38" t="s">
        <v>8</v>
      </c>
      <c r="AY388" s="37" t="s">
        <v>304</v>
      </c>
      <c r="BK388" s="39">
        <f>BK389</f>
        <v>0</v>
      </c>
    </row>
    <row r="389" spans="2:65" s="1" customFormat="1" ht="16.5" customHeight="1" x14ac:dyDescent="0.2">
      <c r="B389" s="24"/>
      <c r="C389" s="176" t="s">
        <v>1600</v>
      </c>
      <c r="D389" s="176" t="s">
        <v>431</v>
      </c>
      <c r="E389" s="177" t="s">
        <v>3635</v>
      </c>
      <c r="F389" s="178" t="s">
        <v>3636</v>
      </c>
      <c r="G389" s="179" t="s">
        <v>2571</v>
      </c>
      <c r="H389" s="180">
        <v>75</v>
      </c>
      <c r="I389" s="46"/>
      <c r="J389" s="181">
        <f>ROUND(I389*H389,0)</f>
        <v>0</v>
      </c>
      <c r="K389" s="178" t="s">
        <v>1</v>
      </c>
      <c r="L389" s="182"/>
      <c r="M389" s="183" t="s">
        <v>1</v>
      </c>
      <c r="N389" s="184" t="s">
        <v>42</v>
      </c>
      <c r="P389" s="158">
        <f>O389*H389</f>
        <v>0</v>
      </c>
      <c r="Q389" s="158">
        <v>0</v>
      </c>
      <c r="R389" s="158">
        <f>Q389*H389</f>
        <v>0</v>
      </c>
      <c r="S389" s="158">
        <v>0</v>
      </c>
      <c r="T389" s="159">
        <f>S389*H389</f>
        <v>0</v>
      </c>
      <c r="AR389" s="41" t="s">
        <v>339</v>
      </c>
      <c r="AT389" s="41" t="s">
        <v>431</v>
      </c>
      <c r="AU389" s="41" t="s">
        <v>86</v>
      </c>
      <c r="AY389" s="17" t="s">
        <v>304</v>
      </c>
      <c r="BE389" s="42">
        <f>IF(N389="základní",J389,0)</f>
        <v>0</v>
      </c>
      <c r="BF389" s="42">
        <f>IF(N389="snížená",J389,0)</f>
        <v>0</v>
      </c>
      <c r="BG389" s="42">
        <f>IF(N389="zákl. přenesená",J389,0)</f>
        <v>0</v>
      </c>
      <c r="BH389" s="42">
        <f>IF(N389="sníž. přenesená",J389,0)</f>
        <v>0</v>
      </c>
      <c r="BI389" s="42">
        <f>IF(N389="nulová",J389,0)</f>
        <v>0</v>
      </c>
      <c r="BJ389" s="17" t="s">
        <v>8</v>
      </c>
      <c r="BK389" s="42">
        <f>ROUND(I389*H389,0)</f>
        <v>0</v>
      </c>
      <c r="BL389" s="17" t="s">
        <v>108</v>
      </c>
      <c r="BM389" s="41" t="s">
        <v>3637</v>
      </c>
    </row>
    <row r="390" spans="2:65" s="11" customFormat="1" ht="22.9" customHeight="1" x14ac:dyDescent="0.2">
      <c r="B390" s="142"/>
      <c r="D390" s="37" t="s">
        <v>76</v>
      </c>
      <c r="E390" s="148" t="s">
        <v>3638</v>
      </c>
      <c r="F390" s="148" t="s">
        <v>3246</v>
      </c>
      <c r="J390" s="149">
        <f>BK390</f>
        <v>0</v>
      </c>
      <c r="L390" s="142"/>
      <c r="M390" s="145"/>
      <c r="P390" s="146">
        <f>SUM(P391:P392)</f>
        <v>0</v>
      </c>
      <c r="R390" s="146">
        <f>SUM(R391:R392)</f>
        <v>0</v>
      </c>
      <c r="T390" s="147">
        <f>SUM(T391:T392)</f>
        <v>0</v>
      </c>
      <c r="AR390" s="37" t="s">
        <v>315</v>
      </c>
      <c r="AT390" s="38" t="s">
        <v>76</v>
      </c>
      <c r="AU390" s="38" t="s">
        <v>8</v>
      </c>
      <c r="AY390" s="37" t="s">
        <v>304</v>
      </c>
      <c r="BK390" s="39">
        <f>SUM(BK391:BK392)</f>
        <v>0</v>
      </c>
    </row>
    <row r="391" spans="2:65" s="1" customFormat="1" ht="16.5" customHeight="1" x14ac:dyDescent="0.2">
      <c r="B391" s="24"/>
      <c r="C391" s="176" t="s">
        <v>1605</v>
      </c>
      <c r="D391" s="176" t="s">
        <v>431</v>
      </c>
      <c r="E391" s="177" t="s">
        <v>3639</v>
      </c>
      <c r="F391" s="178" t="s">
        <v>3640</v>
      </c>
      <c r="G391" s="179" t="s">
        <v>2318</v>
      </c>
      <c r="H391" s="180">
        <v>1</v>
      </c>
      <c r="I391" s="46"/>
      <c r="J391" s="181">
        <f>ROUND(I391*H391,0)</f>
        <v>0</v>
      </c>
      <c r="K391" s="178" t="s">
        <v>1</v>
      </c>
      <c r="L391" s="182"/>
      <c r="M391" s="183" t="s">
        <v>1</v>
      </c>
      <c r="N391" s="184" t="s">
        <v>42</v>
      </c>
      <c r="P391" s="158">
        <f>O391*H391</f>
        <v>0</v>
      </c>
      <c r="Q391" s="158">
        <v>0</v>
      </c>
      <c r="R391" s="158">
        <f>Q391*H391</f>
        <v>0</v>
      </c>
      <c r="S391" s="158">
        <v>0</v>
      </c>
      <c r="T391" s="159">
        <f>S391*H391</f>
        <v>0</v>
      </c>
      <c r="AR391" s="41" t="s">
        <v>1853</v>
      </c>
      <c r="AT391" s="41" t="s">
        <v>431</v>
      </c>
      <c r="AU391" s="41" t="s">
        <v>86</v>
      </c>
      <c r="AY391" s="17" t="s">
        <v>304</v>
      </c>
      <c r="BE391" s="42">
        <f>IF(N391="základní",J391,0)</f>
        <v>0</v>
      </c>
      <c r="BF391" s="42">
        <f>IF(N391="snížená",J391,0)</f>
        <v>0</v>
      </c>
      <c r="BG391" s="42">
        <f>IF(N391="zákl. přenesená",J391,0)</f>
        <v>0</v>
      </c>
      <c r="BH391" s="42">
        <f>IF(N391="sníž. přenesená",J391,0)</f>
        <v>0</v>
      </c>
      <c r="BI391" s="42">
        <f>IF(N391="nulová",J391,0)</f>
        <v>0</v>
      </c>
      <c r="BJ391" s="17" t="s">
        <v>8</v>
      </c>
      <c r="BK391" s="42">
        <f>ROUND(I391*H391,0)</f>
        <v>0</v>
      </c>
      <c r="BL391" s="17" t="s">
        <v>695</v>
      </c>
      <c r="BM391" s="41" t="s">
        <v>3641</v>
      </c>
    </row>
    <row r="392" spans="2:65" s="1" customFormat="1" ht="16.5" customHeight="1" x14ac:dyDescent="0.2">
      <c r="B392" s="24"/>
      <c r="C392" s="176" t="s">
        <v>1609</v>
      </c>
      <c r="D392" s="176" t="s">
        <v>431</v>
      </c>
      <c r="E392" s="177" t="s">
        <v>3642</v>
      </c>
      <c r="F392" s="178" t="s">
        <v>3643</v>
      </c>
      <c r="G392" s="179" t="s">
        <v>2318</v>
      </c>
      <c r="H392" s="180">
        <v>1</v>
      </c>
      <c r="I392" s="46"/>
      <c r="J392" s="181">
        <f>ROUND(I392*H392,0)</f>
        <v>0</v>
      </c>
      <c r="K392" s="178" t="s">
        <v>1</v>
      </c>
      <c r="L392" s="182"/>
      <c r="M392" s="193" t="s">
        <v>1</v>
      </c>
      <c r="N392" s="194" t="s">
        <v>42</v>
      </c>
      <c r="O392" s="190"/>
      <c r="P392" s="191">
        <f>O392*H392</f>
        <v>0</v>
      </c>
      <c r="Q392" s="191">
        <v>0</v>
      </c>
      <c r="R392" s="191">
        <f>Q392*H392</f>
        <v>0</v>
      </c>
      <c r="S392" s="191">
        <v>0</v>
      </c>
      <c r="T392" s="192">
        <f>S392*H392</f>
        <v>0</v>
      </c>
      <c r="AR392" s="41" t="s">
        <v>1853</v>
      </c>
      <c r="AT392" s="41" t="s">
        <v>431</v>
      </c>
      <c r="AU392" s="41" t="s">
        <v>86</v>
      </c>
      <c r="AY392" s="17" t="s">
        <v>304</v>
      </c>
      <c r="BE392" s="42">
        <f>IF(N392="základní",J392,0)</f>
        <v>0</v>
      </c>
      <c r="BF392" s="42">
        <f>IF(N392="snížená",J392,0)</f>
        <v>0</v>
      </c>
      <c r="BG392" s="42">
        <f>IF(N392="zákl. přenesená",J392,0)</f>
        <v>0</v>
      </c>
      <c r="BH392" s="42">
        <f>IF(N392="sníž. přenesená",J392,0)</f>
        <v>0</v>
      </c>
      <c r="BI392" s="42">
        <f>IF(N392="nulová",J392,0)</f>
        <v>0</v>
      </c>
      <c r="BJ392" s="17" t="s">
        <v>8</v>
      </c>
      <c r="BK392" s="42">
        <f>ROUND(I392*H392,0)</f>
        <v>0</v>
      </c>
      <c r="BL392" s="17" t="s">
        <v>695</v>
      </c>
      <c r="BM392" s="41" t="s">
        <v>3644</v>
      </c>
    </row>
    <row r="393" spans="2:65" s="1" customFormat="1" ht="6.95" customHeight="1" x14ac:dyDescent="0.2">
      <c r="B393" s="25"/>
      <c r="C393" s="26"/>
      <c r="D393" s="26"/>
      <c r="E393" s="26"/>
      <c r="F393" s="26"/>
      <c r="G393" s="26"/>
      <c r="H393" s="26"/>
      <c r="I393" s="26"/>
      <c r="J393" s="26"/>
      <c r="K393" s="26"/>
      <c r="L393" s="24"/>
    </row>
  </sheetData>
  <sheetProtection password="D62F" sheet="1" objects="1" scenarios="1"/>
  <autoFilter ref="C145:K392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57"/>
  <sheetViews>
    <sheetView showGridLines="0" topLeftCell="A425" zoomScale="70" zoomScaleNormal="70" workbookViewId="0">
      <selection activeCell="I456" sqref="I45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99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 x14ac:dyDescent="0.2">
      <c r="B4" s="20"/>
      <c r="D4" s="21" t="s">
        <v>109</v>
      </c>
      <c r="L4" s="20"/>
      <c r="M4" s="111" t="s">
        <v>11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59" t="s">
        <v>17</v>
      </c>
      <c r="L6" s="20"/>
    </row>
    <row r="7" spans="2:46" ht="16.5" customHeight="1" x14ac:dyDescent="0.2">
      <c r="B7" s="20"/>
      <c r="E7" s="241" t="str">
        <f>'Rekapitulace stavby'!K6</f>
        <v>Rek. pavilonu nosorožců 3, ZOO Dvůr Králové - 1.etapa</v>
      </c>
      <c r="F7" s="242"/>
      <c r="G7" s="242"/>
      <c r="H7" s="242"/>
      <c r="L7" s="20"/>
    </row>
    <row r="8" spans="2:46" s="1" customFormat="1" ht="12" customHeight="1" x14ac:dyDescent="0.2">
      <c r="B8" s="24"/>
      <c r="D8" s="59" t="s">
        <v>122</v>
      </c>
      <c r="L8" s="24"/>
    </row>
    <row r="9" spans="2:46" s="1" customFormat="1" ht="16.5" customHeight="1" x14ac:dyDescent="0.2">
      <c r="B9" s="24"/>
      <c r="E9" s="224" t="s">
        <v>3645</v>
      </c>
      <c r="F9" s="240"/>
      <c r="G9" s="240"/>
      <c r="H9" s="240"/>
      <c r="L9" s="24"/>
    </row>
    <row r="10" spans="2:46" s="1" customFormat="1" x14ac:dyDescent="0.2">
      <c r="B10" s="24"/>
      <c r="L10" s="24"/>
    </row>
    <row r="11" spans="2:46" s="1" customFormat="1" ht="12" customHeight="1" x14ac:dyDescent="0.2">
      <c r="B11" s="24"/>
      <c r="D11" s="59" t="s">
        <v>19</v>
      </c>
      <c r="F11" s="63" t="s">
        <v>1</v>
      </c>
      <c r="I11" s="59" t="s">
        <v>20</v>
      </c>
      <c r="J11" s="63" t="s">
        <v>1</v>
      </c>
      <c r="L11" s="24"/>
    </row>
    <row r="12" spans="2:46" s="1" customFormat="1" ht="12" customHeight="1" x14ac:dyDescent="0.2">
      <c r="B12" s="24"/>
      <c r="D12" s="59" t="s">
        <v>21</v>
      </c>
      <c r="F12" s="63" t="s">
        <v>2576</v>
      </c>
      <c r="I12" s="59" t="s">
        <v>23</v>
      </c>
      <c r="J12" s="57" t="str">
        <f>'Rekapitulace stavby'!AN8</f>
        <v>19. 3. 2024</v>
      </c>
      <c r="L12" s="24"/>
    </row>
    <row r="13" spans="2:46" s="1" customFormat="1" ht="10.9" customHeight="1" x14ac:dyDescent="0.2">
      <c r="B13" s="24"/>
      <c r="L13" s="24"/>
    </row>
    <row r="14" spans="2:46" s="1" customFormat="1" ht="12" customHeight="1" x14ac:dyDescent="0.2">
      <c r="B14" s="24"/>
      <c r="D14" s="59" t="s">
        <v>25</v>
      </c>
      <c r="I14" s="59" t="s">
        <v>26</v>
      </c>
      <c r="J14" s="63" t="str">
        <f>IF('Rekapitulace stavby'!AN10="","",'Rekapitulace stavby'!AN10)</f>
        <v/>
      </c>
      <c r="L14" s="24"/>
    </row>
    <row r="15" spans="2:46" s="1" customFormat="1" ht="18" customHeight="1" x14ac:dyDescent="0.2">
      <c r="B15" s="24"/>
      <c r="E15" s="63" t="str">
        <f>IF('Rekapitulace stavby'!E11="","",'Rekapitulace stavby'!E11)</f>
        <v>ZOO Dvůr Králové a.s., Štefánikova 1029, D.K.n.L.</v>
      </c>
      <c r="I15" s="59" t="s">
        <v>28</v>
      </c>
      <c r="J15" s="63" t="str">
        <f>IF('Rekapitulace stavby'!AN11="","",'Rekapitulace stavby'!AN11)</f>
        <v/>
      </c>
      <c r="L15" s="24"/>
    </row>
    <row r="16" spans="2:46" s="1" customFormat="1" ht="6.95" customHeight="1" x14ac:dyDescent="0.2">
      <c r="B16" s="24"/>
      <c r="L16" s="24"/>
    </row>
    <row r="17" spans="2:12" s="1" customFormat="1" ht="12" customHeight="1" x14ac:dyDescent="0.2">
      <c r="B17" s="24"/>
      <c r="D17" s="59" t="s">
        <v>29</v>
      </c>
      <c r="I17" s="59" t="s">
        <v>26</v>
      </c>
      <c r="J17" s="60" t="str">
        <f>'Rekapitulace stavby'!AN13</f>
        <v>Vyplň údaj</v>
      </c>
      <c r="L17" s="24"/>
    </row>
    <row r="18" spans="2:12" s="1" customFormat="1" ht="18" customHeight="1" x14ac:dyDescent="0.2">
      <c r="B18" s="24"/>
      <c r="E18" s="243" t="str">
        <f>'Rekapitulace stavby'!E14</f>
        <v>Vyplň údaj</v>
      </c>
      <c r="F18" s="244"/>
      <c r="G18" s="244"/>
      <c r="H18" s="244"/>
      <c r="I18" s="59" t="s">
        <v>28</v>
      </c>
      <c r="J18" s="60" t="str">
        <f>'Rekapitulace stavby'!AN14</f>
        <v>Vyplň údaj</v>
      </c>
      <c r="L18" s="24"/>
    </row>
    <row r="19" spans="2:12" s="1" customFormat="1" ht="6.95" customHeight="1" x14ac:dyDescent="0.2">
      <c r="B19" s="24"/>
      <c r="L19" s="24"/>
    </row>
    <row r="20" spans="2:12" s="1" customFormat="1" ht="12" customHeight="1" x14ac:dyDescent="0.2">
      <c r="B20" s="24"/>
      <c r="D20" s="59" t="s">
        <v>31</v>
      </c>
      <c r="I20" s="59" t="s">
        <v>26</v>
      </c>
      <c r="J20" s="63" t="str">
        <f>IF('Rekapitulace stavby'!AN16="","",'Rekapitulace stavby'!AN16)</f>
        <v/>
      </c>
      <c r="L20" s="24"/>
    </row>
    <row r="21" spans="2:12" s="1" customFormat="1" ht="18" customHeight="1" x14ac:dyDescent="0.2">
      <c r="B21" s="24"/>
      <c r="E21" s="63" t="str">
        <f>IF('Rekapitulace stavby'!E17="","",'Rekapitulace stavby'!E17)</f>
        <v>Projektis DK s.r.o., Legionářská 562, D.K.n.L.</v>
      </c>
      <c r="I21" s="59" t="s">
        <v>28</v>
      </c>
      <c r="J21" s="63" t="str">
        <f>IF('Rekapitulace stavby'!AN17="","",'Rekapitulace stavby'!AN17)</f>
        <v/>
      </c>
      <c r="L21" s="24"/>
    </row>
    <row r="22" spans="2:12" s="1" customFormat="1" ht="6.95" customHeight="1" x14ac:dyDescent="0.2">
      <c r="B22" s="24"/>
      <c r="L22" s="24"/>
    </row>
    <row r="23" spans="2:12" s="1" customFormat="1" ht="12" customHeight="1" x14ac:dyDescent="0.2">
      <c r="B23" s="24"/>
      <c r="D23" s="59" t="s">
        <v>34</v>
      </c>
      <c r="I23" s="59" t="s">
        <v>26</v>
      </c>
      <c r="J23" s="63" t="str">
        <f>IF('Rekapitulace stavby'!AN19="","",'Rekapitulace stavby'!AN19)</f>
        <v/>
      </c>
      <c r="L23" s="24"/>
    </row>
    <row r="24" spans="2:12" s="1" customFormat="1" ht="18" customHeight="1" x14ac:dyDescent="0.2">
      <c r="B24" s="24"/>
      <c r="E24" s="63" t="str">
        <f>IF('Rekapitulace stavby'!E20="","",'Rekapitulace stavby'!E20)</f>
        <v>ing. V. Švehla</v>
      </c>
      <c r="I24" s="59" t="s">
        <v>28</v>
      </c>
      <c r="J24" s="63" t="str">
        <f>IF('Rekapitulace stavby'!AN20="","",'Rekapitulace stavby'!AN20)</f>
        <v/>
      </c>
      <c r="L24" s="24"/>
    </row>
    <row r="25" spans="2:12" s="1" customFormat="1" ht="6.95" customHeight="1" x14ac:dyDescent="0.2">
      <c r="B25" s="24"/>
      <c r="L25" s="24"/>
    </row>
    <row r="26" spans="2:12" s="1" customFormat="1" ht="12" customHeight="1" x14ac:dyDescent="0.2">
      <c r="B26" s="24"/>
      <c r="D26" s="59" t="s">
        <v>36</v>
      </c>
      <c r="L26" s="24"/>
    </row>
    <row r="27" spans="2:12" s="7" customFormat="1" ht="16.5" customHeight="1" x14ac:dyDescent="0.2">
      <c r="B27" s="112"/>
      <c r="E27" s="217" t="s">
        <v>1</v>
      </c>
      <c r="F27" s="217"/>
      <c r="G27" s="217"/>
      <c r="H27" s="217"/>
      <c r="L27" s="112"/>
    </row>
    <row r="28" spans="2:12" s="1" customFormat="1" ht="6.95" customHeight="1" x14ac:dyDescent="0.2">
      <c r="B28" s="24"/>
      <c r="L28" s="24"/>
    </row>
    <row r="29" spans="2:12" s="1" customFormat="1" ht="6.95" customHeight="1" x14ac:dyDescent="0.2">
      <c r="B29" s="24"/>
      <c r="D29" s="81"/>
      <c r="E29" s="81"/>
      <c r="F29" s="81"/>
      <c r="G29" s="81"/>
      <c r="H29" s="81"/>
      <c r="I29" s="81"/>
      <c r="J29" s="81"/>
      <c r="K29" s="81"/>
      <c r="L29" s="24"/>
    </row>
    <row r="30" spans="2:12" s="1" customFormat="1" ht="25.35" customHeight="1" x14ac:dyDescent="0.2">
      <c r="B30" s="24"/>
      <c r="D30" s="113" t="s">
        <v>37</v>
      </c>
      <c r="J30" s="114">
        <f>ROUND(J125, 0)</f>
        <v>0</v>
      </c>
      <c r="L30" s="24"/>
    </row>
    <row r="31" spans="2:12" s="1" customFormat="1" ht="6.95" customHeight="1" x14ac:dyDescent="0.2">
      <c r="B31" s="24"/>
      <c r="D31" s="81"/>
      <c r="E31" s="81"/>
      <c r="F31" s="81"/>
      <c r="G31" s="81"/>
      <c r="H31" s="81"/>
      <c r="I31" s="81"/>
      <c r="J31" s="81"/>
      <c r="K31" s="81"/>
      <c r="L31" s="24"/>
    </row>
    <row r="32" spans="2:12" s="1" customFormat="1" ht="14.45" customHeight="1" x14ac:dyDescent="0.2">
      <c r="B32" s="24"/>
      <c r="F32" s="115" t="s">
        <v>39</v>
      </c>
      <c r="I32" s="115" t="s">
        <v>38</v>
      </c>
      <c r="J32" s="115" t="s">
        <v>40</v>
      </c>
      <c r="L32" s="24"/>
    </row>
    <row r="33" spans="2:12" s="1" customFormat="1" ht="14.45" customHeight="1" x14ac:dyDescent="0.2">
      <c r="B33" s="24"/>
      <c r="D33" s="116" t="s">
        <v>41</v>
      </c>
      <c r="E33" s="59" t="s">
        <v>42</v>
      </c>
      <c r="F33" s="117">
        <f>ROUND((SUM(BE125:BE456)),  0)</f>
        <v>0</v>
      </c>
      <c r="I33" s="118">
        <v>0.21</v>
      </c>
      <c r="J33" s="117">
        <f>ROUND(((SUM(BE125:BE456))*I33),  0)</f>
        <v>0</v>
      </c>
      <c r="L33" s="24"/>
    </row>
    <row r="34" spans="2:12" s="1" customFormat="1" ht="14.45" customHeight="1" x14ac:dyDescent="0.2">
      <c r="B34" s="24"/>
      <c r="E34" s="59" t="s">
        <v>43</v>
      </c>
      <c r="F34" s="117">
        <f>ROUND((SUM(BF125:BF456)),  0)</f>
        <v>0</v>
      </c>
      <c r="I34" s="118">
        <v>0.12</v>
      </c>
      <c r="J34" s="117">
        <f>ROUND(((SUM(BF125:BF456))*I34),  0)</f>
        <v>0</v>
      </c>
      <c r="L34" s="24"/>
    </row>
    <row r="35" spans="2:12" s="1" customFormat="1" ht="14.45" hidden="1" customHeight="1" x14ac:dyDescent="0.2">
      <c r="B35" s="24"/>
      <c r="E35" s="59" t="s">
        <v>44</v>
      </c>
      <c r="F35" s="117">
        <f>ROUND((SUM(BG125:BG456)),  0)</f>
        <v>0</v>
      </c>
      <c r="I35" s="118">
        <v>0.21</v>
      </c>
      <c r="J35" s="117">
        <f>0</f>
        <v>0</v>
      </c>
      <c r="L35" s="24"/>
    </row>
    <row r="36" spans="2:12" s="1" customFormat="1" ht="14.45" hidden="1" customHeight="1" x14ac:dyDescent="0.2">
      <c r="B36" s="24"/>
      <c r="E36" s="59" t="s">
        <v>45</v>
      </c>
      <c r="F36" s="117">
        <f>ROUND((SUM(BH125:BH456)),  0)</f>
        <v>0</v>
      </c>
      <c r="I36" s="118">
        <v>0.12</v>
      </c>
      <c r="J36" s="117">
        <f>0</f>
        <v>0</v>
      </c>
      <c r="L36" s="24"/>
    </row>
    <row r="37" spans="2:12" s="1" customFormat="1" ht="14.45" hidden="1" customHeight="1" x14ac:dyDescent="0.2">
      <c r="B37" s="24"/>
      <c r="E37" s="59" t="s">
        <v>46</v>
      </c>
      <c r="F37" s="117">
        <f>ROUND((SUM(BI125:BI456)),  0)</f>
        <v>0</v>
      </c>
      <c r="I37" s="118">
        <v>0</v>
      </c>
      <c r="J37" s="117">
        <f>0</f>
        <v>0</v>
      </c>
      <c r="L37" s="24"/>
    </row>
    <row r="38" spans="2:12" s="1" customFormat="1" ht="6.95" customHeight="1" x14ac:dyDescent="0.2">
      <c r="B38" s="24"/>
      <c r="L38" s="24"/>
    </row>
    <row r="39" spans="2:12" s="1" customFormat="1" ht="25.35" customHeight="1" x14ac:dyDescent="0.2">
      <c r="B39" s="24"/>
      <c r="C39" s="119"/>
      <c r="D39" s="120" t="s">
        <v>47</v>
      </c>
      <c r="E39" s="84"/>
      <c r="F39" s="84"/>
      <c r="G39" s="121" t="s">
        <v>48</v>
      </c>
      <c r="H39" s="122" t="s">
        <v>49</v>
      </c>
      <c r="I39" s="84"/>
      <c r="J39" s="123">
        <f>SUM(J30:J37)</f>
        <v>0</v>
      </c>
      <c r="K39" s="124"/>
      <c r="L39" s="24"/>
    </row>
    <row r="40" spans="2:12" s="1" customFormat="1" ht="14.45" customHeight="1" x14ac:dyDescent="0.2">
      <c r="B40" s="24"/>
      <c r="L40" s="2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24"/>
      <c r="D50" s="72" t="s">
        <v>50</v>
      </c>
      <c r="E50" s="73"/>
      <c r="F50" s="73"/>
      <c r="G50" s="72" t="s">
        <v>51</v>
      </c>
      <c r="H50" s="73"/>
      <c r="I50" s="73"/>
      <c r="J50" s="73"/>
      <c r="K50" s="73"/>
      <c r="L50" s="2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24"/>
      <c r="D61" s="74" t="s">
        <v>52</v>
      </c>
      <c r="E61" s="66"/>
      <c r="F61" s="125" t="s">
        <v>53</v>
      </c>
      <c r="G61" s="74" t="s">
        <v>52</v>
      </c>
      <c r="H61" s="66"/>
      <c r="I61" s="66"/>
      <c r="J61" s="126" t="s">
        <v>53</v>
      </c>
      <c r="K61" s="66"/>
      <c r="L61" s="2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24"/>
      <c r="D65" s="72" t="s">
        <v>54</v>
      </c>
      <c r="E65" s="73"/>
      <c r="F65" s="73"/>
      <c r="G65" s="72" t="s">
        <v>55</v>
      </c>
      <c r="H65" s="73"/>
      <c r="I65" s="73"/>
      <c r="J65" s="73"/>
      <c r="K65" s="73"/>
      <c r="L65" s="2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24"/>
      <c r="D76" s="74" t="s">
        <v>52</v>
      </c>
      <c r="E76" s="66"/>
      <c r="F76" s="125" t="s">
        <v>53</v>
      </c>
      <c r="G76" s="74" t="s">
        <v>52</v>
      </c>
      <c r="H76" s="66"/>
      <c r="I76" s="66"/>
      <c r="J76" s="126" t="s">
        <v>53</v>
      </c>
      <c r="K76" s="66"/>
      <c r="L76" s="24"/>
    </row>
    <row r="77" spans="2:12" s="1" customFormat="1" ht="14.4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4"/>
    </row>
    <row r="81" spans="2:47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4"/>
    </row>
    <row r="82" spans="2:47" s="1" customFormat="1" ht="24.95" customHeight="1" x14ac:dyDescent="0.2">
      <c r="B82" s="24"/>
      <c r="C82" s="21" t="s">
        <v>258</v>
      </c>
      <c r="L82" s="24"/>
    </row>
    <row r="83" spans="2:47" s="1" customFormat="1" ht="6.95" customHeight="1" x14ac:dyDescent="0.2">
      <c r="B83" s="24"/>
      <c r="L83" s="24"/>
    </row>
    <row r="84" spans="2:47" s="1" customFormat="1" ht="12" customHeight="1" x14ac:dyDescent="0.2">
      <c r="B84" s="24"/>
      <c r="C84" s="59" t="s">
        <v>17</v>
      </c>
      <c r="L84" s="24"/>
    </row>
    <row r="85" spans="2:47" s="1" customFormat="1" ht="16.5" customHeight="1" x14ac:dyDescent="0.2">
      <c r="B85" s="24"/>
      <c r="E85" s="241" t="str">
        <f>E7</f>
        <v>Rek. pavilonu nosorožců 3, ZOO Dvůr Králové - 1.etapa</v>
      </c>
      <c r="F85" s="242"/>
      <c r="G85" s="242"/>
      <c r="H85" s="242"/>
      <c r="L85" s="24"/>
    </row>
    <row r="86" spans="2:47" s="1" customFormat="1" ht="12" customHeight="1" x14ac:dyDescent="0.2">
      <c r="B86" s="24"/>
      <c r="C86" s="59" t="s">
        <v>122</v>
      </c>
      <c r="L86" s="24"/>
    </row>
    <row r="87" spans="2:47" s="1" customFormat="1" ht="16.5" customHeight="1" x14ac:dyDescent="0.2">
      <c r="B87" s="24"/>
      <c r="E87" s="224" t="str">
        <f>E9</f>
        <v>21 - SO 02 - Venkovní kanalizace - 1.etapa</v>
      </c>
      <c r="F87" s="240"/>
      <c r="G87" s="240"/>
      <c r="H87" s="240"/>
      <c r="L87" s="24"/>
    </row>
    <row r="88" spans="2:47" s="1" customFormat="1" ht="6.95" customHeight="1" x14ac:dyDescent="0.2">
      <c r="B88" s="24"/>
      <c r="L88" s="24"/>
    </row>
    <row r="89" spans="2:47" s="1" customFormat="1" ht="12" customHeight="1" x14ac:dyDescent="0.2">
      <c r="B89" s="24"/>
      <c r="C89" s="59" t="s">
        <v>21</v>
      </c>
      <c r="F89" s="63" t="str">
        <f>F12</f>
        <v xml:space="preserve"> </v>
      </c>
      <c r="I89" s="59" t="s">
        <v>23</v>
      </c>
      <c r="J89" s="57" t="str">
        <f>IF(J12="","",J12)</f>
        <v>19. 3. 2024</v>
      </c>
      <c r="L89" s="24"/>
    </row>
    <row r="90" spans="2:47" s="1" customFormat="1" ht="6.95" customHeight="1" x14ac:dyDescent="0.2">
      <c r="B90" s="24"/>
      <c r="L90" s="24"/>
    </row>
    <row r="91" spans="2:47" s="1" customFormat="1" ht="40.15" customHeight="1" x14ac:dyDescent="0.2">
      <c r="B91" s="24"/>
      <c r="C91" s="59" t="s">
        <v>25</v>
      </c>
      <c r="F91" s="63" t="str">
        <f>E15</f>
        <v>ZOO Dvůr Králové a.s., Štefánikova 1029, D.K.n.L.</v>
      </c>
      <c r="I91" s="59" t="s">
        <v>31</v>
      </c>
      <c r="J91" s="127" t="str">
        <f>E21</f>
        <v>Projektis DK s.r.o., Legionářská 562, D.K.n.L.</v>
      </c>
      <c r="L91" s="24"/>
    </row>
    <row r="92" spans="2:47" s="1" customFormat="1" ht="15.2" customHeight="1" x14ac:dyDescent="0.2">
      <c r="B92" s="24"/>
      <c r="C92" s="59" t="s">
        <v>29</v>
      </c>
      <c r="F92" s="63" t="str">
        <f>IF(E18="","",E18)</f>
        <v>Vyplň údaj</v>
      </c>
      <c r="I92" s="59" t="s">
        <v>34</v>
      </c>
      <c r="J92" s="127" t="str">
        <f>E24</f>
        <v>ing. V. Švehla</v>
      </c>
      <c r="L92" s="24"/>
    </row>
    <row r="93" spans="2:47" s="1" customFormat="1" ht="10.35" customHeight="1" x14ac:dyDescent="0.2">
      <c r="B93" s="24"/>
      <c r="L93" s="24"/>
    </row>
    <row r="94" spans="2:47" s="1" customFormat="1" ht="29.25" customHeight="1" x14ac:dyDescent="0.2">
      <c r="B94" s="24"/>
      <c r="C94" s="128" t="s">
        <v>259</v>
      </c>
      <c r="D94" s="119"/>
      <c r="E94" s="119"/>
      <c r="F94" s="119"/>
      <c r="G94" s="119"/>
      <c r="H94" s="119"/>
      <c r="I94" s="119"/>
      <c r="J94" s="129" t="s">
        <v>260</v>
      </c>
      <c r="K94" s="119"/>
      <c r="L94" s="24"/>
    </row>
    <row r="95" spans="2:47" s="1" customFormat="1" ht="10.35" customHeight="1" x14ac:dyDescent="0.2">
      <c r="B95" s="24"/>
      <c r="L95" s="24"/>
    </row>
    <row r="96" spans="2:47" s="1" customFormat="1" ht="22.9" customHeight="1" x14ac:dyDescent="0.2">
      <c r="B96" s="24"/>
      <c r="C96" s="130" t="s">
        <v>261</v>
      </c>
      <c r="J96" s="114">
        <f>J125</f>
        <v>0</v>
      </c>
      <c r="L96" s="24"/>
      <c r="AU96" s="17" t="s">
        <v>262</v>
      </c>
    </row>
    <row r="97" spans="2:12" s="8" customFormat="1" ht="24.95" customHeight="1" x14ac:dyDescent="0.2">
      <c r="B97" s="131"/>
      <c r="D97" s="132" t="s">
        <v>263</v>
      </c>
      <c r="E97" s="133"/>
      <c r="F97" s="133"/>
      <c r="G97" s="133"/>
      <c r="H97" s="133"/>
      <c r="I97" s="133"/>
      <c r="J97" s="134">
        <f>J126</f>
        <v>0</v>
      </c>
      <c r="L97" s="131"/>
    </row>
    <row r="98" spans="2:12" s="9" customFormat="1" ht="19.899999999999999" customHeight="1" x14ac:dyDescent="0.2">
      <c r="B98" s="135"/>
      <c r="D98" s="136" t="s">
        <v>264</v>
      </c>
      <c r="E98" s="137"/>
      <c r="F98" s="137"/>
      <c r="G98" s="137"/>
      <c r="H98" s="137"/>
      <c r="I98" s="137"/>
      <c r="J98" s="138">
        <f>J127</f>
        <v>0</v>
      </c>
      <c r="L98" s="135"/>
    </row>
    <row r="99" spans="2:12" s="9" customFormat="1" ht="19.899999999999999" customHeight="1" x14ac:dyDescent="0.2">
      <c r="B99" s="135"/>
      <c r="D99" s="136" t="s">
        <v>267</v>
      </c>
      <c r="E99" s="137"/>
      <c r="F99" s="137"/>
      <c r="G99" s="137"/>
      <c r="H99" s="137"/>
      <c r="I99" s="137"/>
      <c r="J99" s="138">
        <f>J229</f>
        <v>0</v>
      </c>
      <c r="L99" s="135"/>
    </row>
    <row r="100" spans="2:12" s="9" customFormat="1" ht="19.899999999999999" customHeight="1" x14ac:dyDescent="0.2">
      <c r="B100" s="135"/>
      <c r="D100" s="136" t="s">
        <v>268</v>
      </c>
      <c r="E100" s="137"/>
      <c r="F100" s="137"/>
      <c r="G100" s="137"/>
      <c r="H100" s="137"/>
      <c r="I100" s="137"/>
      <c r="J100" s="138">
        <f>J245</f>
        <v>0</v>
      </c>
      <c r="L100" s="135"/>
    </row>
    <row r="101" spans="2:12" s="9" customFormat="1" ht="19.899999999999999" customHeight="1" x14ac:dyDescent="0.2">
      <c r="B101" s="135"/>
      <c r="D101" s="136" t="s">
        <v>2577</v>
      </c>
      <c r="E101" s="137"/>
      <c r="F101" s="137"/>
      <c r="G101" s="137"/>
      <c r="H101" s="137"/>
      <c r="I101" s="137"/>
      <c r="J101" s="138">
        <f>J265</f>
        <v>0</v>
      </c>
      <c r="L101" s="135"/>
    </row>
    <row r="102" spans="2:12" s="9" customFormat="1" ht="19.899999999999999" customHeight="1" x14ac:dyDescent="0.2">
      <c r="B102" s="135"/>
      <c r="D102" s="136" t="s">
        <v>270</v>
      </c>
      <c r="E102" s="137"/>
      <c r="F102" s="137"/>
      <c r="G102" s="137"/>
      <c r="H102" s="137"/>
      <c r="I102" s="137"/>
      <c r="J102" s="138">
        <f>J432</f>
        <v>0</v>
      </c>
      <c r="L102" s="135"/>
    </row>
    <row r="103" spans="2:12" s="9" customFormat="1" ht="19.899999999999999" customHeight="1" x14ac:dyDescent="0.2">
      <c r="B103" s="135"/>
      <c r="D103" s="136" t="s">
        <v>271</v>
      </c>
      <c r="E103" s="137"/>
      <c r="F103" s="137"/>
      <c r="G103" s="137"/>
      <c r="H103" s="137"/>
      <c r="I103" s="137"/>
      <c r="J103" s="138">
        <f>J444</f>
        <v>0</v>
      </c>
      <c r="L103" s="135"/>
    </row>
    <row r="104" spans="2:12" s="9" customFormat="1" ht="19.899999999999999" customHeight="1" x14ac:dyDescent="0.2">
      <c r="B104" s="135"/>
      <c r="D104" s="136" t="s">
        <v>272</v>
      </c>
      <c r="E104" s="137"/>
      <c r="F104" s="137"/>
      <c r="G104" s="137"/>
      <c r="H104" s="137"/>
      <c r="I104" s="137"/>
      <c r="J104" s="138">
        <f>J451</f>
        <v>0</v>
      </c>
      <c r="L104" s="135"/>
    </row>
    <row r="105" spans="2:12" s="8" customFormat="1" ht="24.95" customHeight="1" x14ac:dyDescent="0.2">
      <c r="B105" s="131"/>
      <c r="D105" s="132" t="s">
        <v>3646</v>
      </c>
      <c r="E105" s="133"/>
      <c r="F105" s="133"/>
      <c r="G105" s="133"/>
      <c r="H105" s="133"/>
      <c r="I105" s="133"/>
      <c r="J105" s="134">
        <f>J454</f>
        <v>0</v>
      </c>
      <c r="L105" s="131"/>
    </row>
    <row r="106" spans="2:12" s="1" customFormat="1" ht="21.75" customHeight="1" x14ac:dyDescent="0.2">
      <c r="B106" s="24"/>
      <c r="L106" s="24"/>
    </row>
    <row r="107" spans="2:12" s="1" customFormat="1" ht="6.95" customHeight="1" x14ac:dyDescent="0.2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24"/>
    </row>
    <row r="111" spans="2:12" s="1" customFormat="1" ht="6.95" customHeight="1" x14ac:dyDescent="0.2">
      <c r="B111" s="75"/>
      <c r="C111" s="76"/>
      <c r="D111" s="76"/>
      <c r="E111" s="76"/>
      <c r="F111" s="76"/>
      <c r="G111" s="76"/>
      <c r="H111" s="76"/>
      <c r="I111" s="76"/>
      <c r="J111" s="76"/>
      <c r="K111" s="76"/>
      <c r="L111" s="24"/>
    </row>
    <row r="112" spans="2:12" s="1" customFormat="1" ht="24.95" customHeight="1" x14ac:dyDescent="0.2">
      <c r="B112" s="24"/>
      <c r="C112" s="21" t="s">
        <v>289</v>
      </c>
      <c r="L112" s="24"/>
    </row>
    <row r="113" spans="2:65" s="1" customFormat="1" ht="6.95" customHeight="1" x14ac:dyDescent="0.2">
      <c r="B113" s="24"/>
      <c r="L113" s="24"/>
    </row>
    <row r="114" spans="2:65" s="1" customFormat="1" ht="12" customHeight="1" x14ac:dyDescent="0.2">
      <c r="B114" s="24"/>
      <c r="C114" s="59" t="s">
        <v>17</v>
      </c>
      <c r="L114" s="24"/>
    </row>
    <row r="115" spans="2:65" s="1" customFormat="1" ht="16.5" customHeight="1" x14ac:dyDescent="0.2">
      <c r="B115" s="24"/>
      <c r="E115" s="241" t="str">
        <f>E7</f>
        <v>Rek. pavilonu nosorožců 3, ZOO Dvůr Králové - 1.etapa</v>
      </c>
      <c r="F115" s="242"/>
      <c r="G115" s="242"/>
      <c r="H115" s="242"/>
      <c r="L115" s="24"/>
    </row>
    <row r="116" spans="2:65" s="1" customFormat="1" ht="12" customHeight="1" x14ac:dyDescent="0.2">
      <c r="B116" s="24"/>
      <c r="C116" s="59" t="s">
        <v>122</v>
      </c>
      <c r="L116" s="24"/>
    </row>
    <row r="117" spans="2:65" s="1" customFormat="1" ht="16.5" customHeight="1" x14ac:dyDescent="0.2">
      <c r="B117" s="24"/>
      <c r="E117" s="224" t="str">
        <f>E9</f>
        <v>21 - SO 02 - Venkovní kanalizace - 1.etapa</v>
      </c>
      <c r="F117" s="240"/>
      <c r="G117" s="240"/>
      <c r="H117" s="240"/>
      <c r="L117" s="24"/>
    </row>
    <row r="118" spans="2:65" s="1" customFormat="1" ht="6.95" customHeight="1" x14ac:dyDescent="0.2">
      <c r="B118" s="24"/>
      <c r="L118" s="24"/>
    </row>
    <row r="119" spans="2:65" s="1" customFormat="1" ht="12" customHeight="1" x14ac:dyDescent="0.2">
      <c r="B119" s="24"/>
      <c r="C119" s="59" t="s">
        <v>21</v>
      </c>
      <c r="F119" s="63" t="str">
        <f>F12</f>
        <v xml:space="preserve"> </v>
      </c>
      <c r="I119" s="59" t="s">
        <v>23</v>
      </c>
      <c r="J119" s="57" t="str">
        <f>IF(J12="","",J12)</f>
        <v>19. 3. 2024</v>
      </c>
      <c r="L119" s="24"/>
    </row>
    <row r="120" spans="2:65" s="1" customFormat="1" ht="6.95" customHeight="1" x14ac:dyDescent="0.2">
      <c r="B120" s="24"/>
      <c r="L120" s="24"/>
    </row>
    <row r="121" spans="2:65" s="1" customFormat="1" ht="40.15" customHeight="1" x14ac:dyDescent="0.2">
      <c r="B121" s="24"/>
      <c r="C121" s="59" t="s">
        <v>25</v>
      </c>
      <c r="F121" s="63" t="str">
        <f>E15</f>
        <v>ZOO Dvůr Králové a.s., Štefánikova 1029, D.K.n.L.</v>
      </c>
      <c r="I121" s="59" t="s">
        <v>31</v>
      </c>
      <c r="J121" s="127" t="str">
        <f>E21</f>
        <v>Projektis DK s.r.o., Legionářská 562, D.K.n.L.</v>
      </c>
      <c r="L121" s="24"/>
    </row>
    <row r="122" spans="2:65" s="1" customFormat="1" ht="15.2" customHeight="1" x14ac:dyDescent="0.2">
      <c r="B122" s="24"/>
      <c r="C122" s="59" t="s">
        <v>29</v>
      </c>
      <c r="F122" s="63" t="str">
        <f>IF(E18="","",E18)</f>
        <v>Vyplň údaj</v>
      </c>
      <c r="I122" s="59" t="s">
        <v>34</v>
      </c>
      <c r="J122" s="127" t="str">
        <f>E24</f>
        <v>ing. V. Švehla</v>
      </c>
      <c r="L122" s="24"/>
    </row>
    <row r="123" spans="2:65" s="1" customFormat="1" ht="10.35" customHeight="1" x14ac:dyDescent="0.2">
      <c r="B123" s="24"/>
      <c r="L123" s="24"/>
    </row>
    <row r="124" spans="2:65" s="10" customFormat="1" ht="29.25" customHeight="1" x14ac:dyDescent="0.2">
      <c r="B124" s="32"/>
      <c r="C124" s="33" t="s">
        <v>290</v>
      </c>
      <c r="D124" s="34" t="s">
        <v>62</v>
      </c>
      <c r="E124" s="34" t="s">
        <v>58</v>
      </c>
      <c r="F124" s="34" t="s">
        <v>59</v>
      </c>
      <c r="G124" s="34" t="s">
        <v>291</v>
      </c>
      <c r="H124" s="34" t="s">
        <v>292</v>
      </c>
      <c r="I124" s="34" t="s">
        <v>293</v>
      </c>
      <c r="J124" s="34" t="s">
        <v>260</v>
      </c>
      <c r="K124" s="35" t="s">
        <v>294</v>
      </c>
      <c r="L124" s="32"/>
      <c r="M124" s="86" t="s">
        <v>1</v>
      </c>
      <c r="N124" s="87" t="s">
        <v>41</v>
      </c>
      <c r="O124" s="87" t="s">
        <v>295</v>
      </c>
      <c r="P124" s="87" t="s">
        <v>296</v>
      </c>
      <c r="Q124" s="87" t="s">
        <v>297</v>
      </c>
      <c r="R124" s="87" t="s">
        <v>298</v>
      </c>
      <c r="S124" s="87" t="s">
        <v>299</v>
      </c>
      <c r="T124" s="88" t="s">
        <v>300</v>
      </c>
    </row>
    <row r="125" spans="2:65" s="1" customFormat="1" ht="22.9" customHeight="1" x14ac:dyDescent="0.25">
      <c r="B125" s="24"/>
      <c r="C125" s="91" t="s">
        <v>301</v>
      </c>
      <c r="J125" s="139">
        <f>BK125</f>
        <v>0</v>
      </c>
      <c r="L125" s="24"/>
      <c r="M125" s="89"/>
      <c r="N125" s="81"/>
      <c r="O125" s="81"/>
      <c r="P125" s="140">
        <f>P126+P454</f>
        <v>0</v>
      </c>
      <c r="Q125" s="81"/>
      <c r="R125" s="140">
        <f>R126+R454</f>
        <v>0</v>
      </c>
      <c r="S125" s="81"/>
      <c r="T125" s="141">
        <f>T126+T454</f>
        <v>0</v>
      </c>
      <c r="AT125" s="17" t="s">
        <v>76</v>
      </c>
      <c r="AU125" s="17" t="s">
        <v>262</v>
      </c>
      <c r="BK125" s="36">
        <f>BK126+BK454</f>
        <v>0</v>
      </c>
    </row>
    <row r="126" spans="2:65" s="11" customFormat="1" ht="25.9" customHeight="1" x14ac:dyDescent="0.2">
      <c r="B126" s="142"/>
      <c r="D126" s="37" t="s">
        <v>76</v>
      </c>
      <c r="E126" s="143" t="s">
        <v>302</v>
      </c>
      <c r="F126" s="143" t="s">
        <v>303</v>
      </c>
      <c r="J126" s="144">
        <f>BK126</f>
        <v>0</v>
      </c>
      <c r="L126" s="142"/>
      <c r="M126" s="145"/>
      <c r="P126" s="146">
        <f>P127+P229+P245+P265+P432+P444+P451</f>
        <v>0</v>
      </c>
      <c r="R126" s="146">
        <f>R127+R229+R245+R265+R432+R444+R451</f>
        <v>0</v>
      </c>
      <c r="T126" s="147">
        <f>T127+T229+T245+T265+T432+T444+T451</f>
        <v>0</v>
      </c>
      <c r="AR126" s="37" t="s">
        <v>8</v>
      </c>
      <c r="AT126" s="38" t="s">
        <v>76</v>
      </c>
      <c r="AU126" s="38" t="s">
        <v>77</v>
      </c>
      <c r="AY126" s="37" t="s">
        <v>304</v>
      </c>
      <c r="BK126" s="39">
        <f>BK127+BK229+BK245+BK265+BK432+BK444+BK451</f>
        <v>0</v>
      </c>
    </row>
    <row r="127" spans="2:65" s="11" customFormat="1" ht="22.9" customHeight="1" x14ac:dyDescent="0.2">
      <c r="B127" s="142"/>
      <c r="D127" s="37" t="s">
        <v>76</v>
      </c>
      <c r="E127" s="148" t="s">
        <v>8</v>
      </c>
      <c r="F127" s="148" t="s">
        <v>305</v>
      </c>
      <c r="J127" s="149">
        <f>BK127</f>
        <v>0</v>
      </c>
      <c r="L127" s="142"/>
      <c r="M127" s="145"/>
      <c r="P127" s="146">
        <f>SUM(P128:P228)</f>
        <v>0</v>
      </c>
      <c r="R127" s="146">
        <f>SUM(R128:R228)</f>
        <v>0</v>
      </c>
      <c r="T127" s="147">
        <f>SUM(T128:T228)</f>
        <v>0</v>
      </c>
      <c r="AR127" s="37" t="s">
        <v>8</v>
      </c>
      <c r="AT127" s="38" t="s">
        <v>76</v>
      </c>
      <c r="AU127" s="38" t="s">
        <v>8</v>
      </c>
      <c r="AY127" s="37" t="s">
        <v>304</v>
      </c>
      <c r="BK127" s="39">
        <f>SUM(BK128:BK228)</f>
        <v>0</v>
      </c>
    </row>
    <row r="128" spans="2:65" s="1" customFormat="1" ht="24.2" customHeight="1" x14ac:dyDescent="0.2">
      <c r="B128" s="24"/>
      <c r="C128" s="150" t="s">
        <v>8</v>
      </c>
      <c r="D128" s="150" t="s">
        <v>306</v>
      </c>
      <c r="E128" s="151" t="s">
        <v>3647</v>
      </c>
      <c r="F128" s="152" t="s">
        <v>3648</v>
      </c>
      <c r="G128" s="153" t="s">
        <v>346</v>
      </c>
      <c r="H128" s="154">
        <v>2</v>
      </c>
      <c r="I128" s="40"/>
      <c r="J128" s="155">
        <f>ROUND(I128*H128,0)</f>
        <v>0</v>
      </c>
      <c r="K128" s="152" t="s">
        <v>1</v>
      </c>
      <c r="L128" s="24"/>
      <c r="M128" s="156" t="s">
        <v>1</v>
      </c>
      <c r="N128" s="157" t="s">
        <v>42</v>
      </c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41" t="s">
        <v>108</v>
      </c>
      <c r="AT128" s="41" t="s">
        <v>306</v>
      </c>
      <c r="AU128" s="41" t="s">
        <v>86</v>
      </c>
      <c r="AY128" s="17" t="s">
        <v>304</v>
      </c>
      <c r="BE128" s="42">
        <f>IF(N128="základní",J128,0)</f>
        <v>0</v>
      </c>
      <c r="BF128" s="42">
        <f>IF(N128="snížená",J128,0)</f>
        <v>0</v>
      </c>
      <c r="BG128" s="42">
        <f>IF(N128="zákl. přenesená",J128,0)</f>
        <v>0</v>
      </c>
      <c r="BH128" s="42">
        <f>IF(N128="sníž. přenesená",J128,0)</f>
        <v>0</v>
      </c>
      <c r="BI128" s="42">
        <f>IF(N128="nulová",J128,0)</f>
        <v>0</v>
      </c>
      <c r="BJ128" s="17" t="s">
        <v>8</v>
      </c>
      <c r="BK128" s="42">
        <f>ROUND(I128*H128,0)</f>
        <v>0</v>
      </c>
      <c r="BL128" s="17" t="s">
        <v>108</v>
      </c>
      <c r="BM128" s="41" t="s">
        <v>86</v>
      </c>
    </row>
    <row r="129" spans="2:65" s="1" customFormat="1" ht="33" customHeight="1" x14ac:dyDescent="0.2">
      <c r="B129" s="24"/>
      <c r="C129" s="150" t="s">
        <v>86</v>
      </c>
      <c r="D129" s="150" t="s">
        <v>306</v>
      </c>
      <c r="E129" s="151" t="s">
        <v>3649</v>
      </c>
      <c r="F129" s="152" t="s">
        <v>3650</v>
      </c>
      <c r="G129" s="153" t="s">
        <v>352</v>
      </c>
      <c r="H129" s="154">
        <v>9.18</v>
      </c>
      <c r="I129" s="40"/>
      <c r="J129" s="155">
        <f>ROUND(I129*H129,0)</f>
        <v>0</v>
      </c>
      <c r="K129" s="152" t="s">
        <v>1</v>
      </c>
      <c r="L129" s="24"/>
      <c r="M129" s="156" t="s">
        <v>1</v>
      </c>
      <c r="N129" s="157" t="s">
        <v>42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41" t="s">
        <v>108</v>
      </c>
      <c r="AT129" s="41" t="s">
        <v>306</v>
      </c>
      <c r="AU129" s="41" t="s">
        <v>86</v>
      </c>
      <c r="AY129" s="17" t="s">
        <v>304</v>
      </c>
      <c r="BE129" s="42">
        <f>IF(N129="základní",J129,0)</f>
        <v>0</v>
      </c>
      <c r="BF129" s="42">
        <f>IF(N129="snížená",J129,0)</f>
        <v>0</v>
      </c>
      <c r="BG129" s="42">
        <f>IF(N129="zákl. přenesená",J129,0)</f>
        <v>0</v>
      </c>
      <c r="BH129" s="42">
        <f>IF(N129="sníž. přenesená",J129,0)</f>
        <v>0</v>
      </c>
      <c r="BI129" s="42">
        <f>IF(N129="nulová",J129,0)</f>
        <v>0</v>
      </c>
      <c r="BJ129" s="17" t="s">
        <v>8</v>
      </c>
      <c r="BK129" s="42">
        <f>ROUND(I129*H129,0)</f>
        <v>0</v>
      </c>
      <c r="BL129" s="17" t="s">
        <v>108</v>
      </c>
      <c r="BM129" s="41" t="s">
        <v>108</v>
      </c>
    </row>
    <row r="130" spans="2:65" s="15" customFormat="1" x14ac:dyDescent="0.2">
      <c r="B130" s="195"/>
      <c r="D130" s="161" t="s">
        <v>327</v>
      </c>
      <c r="E130" s="48" t="s">
        <v>1</v>
      </c>
      <c r="F130" s="196" t="s">
        <v>3651</v>
      </c>
      <c r="H130" s="48" t="s">
        <v>1</v>
      </c>
      <c r="L130" s="195"/>
      <c r="M130" s="197"/>
      <c r="T130" s="198"/>
      <c r="AT130" s="48" t="s">
        <v>327</v>
      </c>
      <c r="AU130" s="48" t="s">
        <v>86</v>
      </c>
      <c r="AV130" s="15" t="s">
        <v>8</v>
      </c>
      <c r="AW130" s="15" t="s">
        <v>33</v>
      </c>
      <c r="AX130" s="15" t="s">
        <v>77</v>
      </c>
      <c r="AY130" s="48" t="s">
        <v>304</v>
      </c>
    </row>
    <row r="131" spans="2:65" s="12" customFormat="1" x14ac:dyDescent="0.2">
      <c r="B131" s="160"/>
      <c r="D131" s="161" t="s">
        <v>327</v>
      </c>
      <c r="E131" s="43" t="s">
        <v>1</v>
      </c>
      <c r="F131" s="162" t="s">
        <v>3652</v>
      </c>
      <c r="H131" s="163">
        <v>0.99</v>
      </c>
      <c r="L131" s="160"/>
      <c r="M131" s="164"/>
      <c r="T131" s="165"/>
      <c r="AT131" s="43" t="s">
        <v>327</v>
      </c>
      <c r="AU131" s="43" t="s">
        <v>86</v>
      </c>
      <c r="AV131" s="12" t="s">
        <v>86</v>
      </c>
      <c r="AW131" s="12" t="s">
        <v>33</v>
      </c>
      <c r="AX131" s="12" t="s">
        <v>77</v>
      </c>
      <c r="AY131" s="43" t="s">
        <v>304</v>
      </c>
    </row>
    <row r="132" spans="2:65" s="12" customFormat="1" x14ac:dyDescent="0.2">
      <c r="B132" s="160"/>
      <c r="D132" s="161" t="s">
        <v>327</v>
      </c>
      <c r="E132" s="43" t="s">
        <v>1</v>
      </c>
      <c r="F132" s="162" t="s">
        <v>3653</v>
      </c>
      <c r="H132" s="163">
        <v>8.19</v>
      </c>
      <c r="L132" s="160"/>
      <c r="M132" s="164"/>
      <c r="T132" s="165"/>
      <c r="AT132" s="43" t="s">
        <v>327</v>
      </c>
      <c r="AU132" s="43" t="s">
        <v>86</v>
      </c>
      <c r="AV132" s="12" t="s">
        <v>86</v>
      </c>
      <c r="AW132" s="12" t="s">
        <v>33</v>
      </c>
      <c r="AX132" s="12" t="s">
        <v>77</v>
      </c>
      <c r="AY132" s="43" t="s">
        <v>304</v>
      </c>
    </row>
    <row r="133" spans="2:65" s="14" customFormat="1" x14ac:dyDescent="0.2">
      <c r="B133" s="171"/>
      <c r="D133" s="161" t="s">
        <v>327</v>
      </c>
      <c r="E133" s="45" t="s">
        <v>1</v>
      </c>
      <c r="F133" s="172" t="s">
        <v>380</v>
      </c>
      <c r="H133" s="173">
        <v>9.18</v>
      </c>
      <c r="L133" s="171"/>
      <c r="M133" s="174"/>
      <c r="T133" s="175"/>
      <c r="AT133" s="45" t="s">
        <v>327</v>
      </c>
      <c r="AU133" s="45" t="s">
        <v>86</v>
      </c>
      <c r="AV133" s="14" t="s">
        <v>108</v>
      </c>
      <c r="AW133" s="14" t="s">
        <v>33</v>
      </c>
      <c r="AX133" s="14" t="s">
        <v>8</v>
      </c>
      <c r="AY133" s="45" t="s">
        <v>304</v>
      </c>
    </row>
    <row r="134" spans="2:65" s="1" customFormat="1" ht="33" customHeight="1" x14ac:dyDescent="0.2">
      <c r="B134" s="24"/>
      <c r="C134" s="150" t="s">
        <v>315</v>
      </c>
      <c r="D134" s="150" t="s">
        <v>306</v>
      </c>
      <c r="E134" s="151" t="s">
        <v>3654</v>
      </c>
      <c r="F134" s="152" t="s">
        <v>3655</v>
      </c>
      <c r="G134" s="153" t="s">
        <v>352</v>
      </c>
      <c r="H134" s="154">
        <v>139.00399999999999</v>
      </c>
      <c r="I134" s="40"/>
      <c r="J134" s="155">
        <f>ROUND(I134*H134,0)</f>
        <v>0</v>
      </c>
      <c r="K134" s="152" t="s">
        <v>1</v>
      </c>
      <c r="L134" s="24"/>
      <c r="M134" s="156" t="s">
        <v>1</v>
      </c>
      <c r="N134" s="157" t="s">
        <v>42</v>
      </c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41" t="s">
        <v>108</v>
      </c>
      <c r="AT134" s="41" t="s">
        <v>306</v>
      </c>
      <c r="AU134" s="41" t="s">
        <v>86</v>
      </c>
      <c r="AY134" s="17" t="s">
        <v>304</v>
      </c>
      <c r="BE134" s="42">
        <f>IF(N134="základní",J134,0)</f>
        <v>0</v>
      </c>
      <c r="BF134" s="42">
        <f>IF(N134="snížená",J134,0)</f>
        <v>0</v>
      </c>
      <c r="BG134" s="42">
        <f>IF(N134="zákl. přenesená",J134,0)</f>
        <v>0</v>
      </c>
      <c r="BH134" s="42">
        <f>IF(N134="sníž. přenesená",J134,0)</f>
        <v>0</v>
      </c>
      <c r="BI134" s="42">
        <f>IF(N134="nulová",J134,0)</f>
        <v>0</v>
      </c>
      <c r="BJ134" s="17" t="s">
        <v>8</v>
      </c>
      <c r="BK134" s="42">
        <f>ROUND(I134*H134,0)</f>
        <v>0</v>
      </c>
      <c r="BL134" s="17" t="s">
        <v>108</v>
      </c>
      <c r="BM134" s="41" t="s">
        <v>329</v>
      </c>
    </row>
    <row r="135" spans="2:65" s="15" customFormat="1" x14ac:dyDescent="0.2">
      <c r="B135" s="195"/>
      <c r="D135" s="161" t="s">
        <v>327</v>
      </c>
      <c r="E135" s="48" t="s">
        <v>1</v>
      </c>
      <c r="F135" s="196" t="s">
        <v>3656</v>
      </c>
      <c r="H135" s="48" t="s">
        <v>1</v>
      </c>
      <c r="L135" s="195"/>
      <c r="M135" s="197"/>
      <c r="T135" s="198"/>
      <c r="AT135" s="48" t="s">
        <v>327</v>
      </c>
      <c r="AU135" s="48" t="s">
        <v>86</v>
      </c>
      <c r="AV135" s="15" t="s">
        <v>8</v>
      </c>
      <c r="AW135" s="15" t="s">
        <v>33</v>
      </c>
      <c r="AX135" s="15" t="s">
        <v>77</v>
      </c>
      <c r="AY135" s="48" t="s">
        <v>304</v>
      </c>
    </row>
    <row r="136" spans="2:65" s="12" customFormat="1" x14ac:dyDescent="0.2">
      <c r="B136" s="160"/>
      <c r="D136" s="161" t="s">
        <v>327</v>
      </c>
      <c r="E136" s="43" t="s">
        <v>1</v>
      </c>
      <c r="F136" s="162" t="s">
        <v>3657</v>
      </c>
      <c r="H136" s="163">
        <v>27.495000000000001</v>
      </c>
      <c r="L136" s="160"/>
      <c r="M136" s="164"/>
      <c r="T136" s="165"/>
      <c r="AT136" s="43" t="s">
        <v>327</v>
      </c>
      <c r="AU136" s="43" t="s">
        <v>86</v>
      </c>
      <c r="AV136" s="12" t="s">
        <v>86</v>
      </c>
      <c r="AW136" s="12" t="s">
        <v>33</v>
      </c>
      <c r="AX136" s="12" t="s">
        <v>77</v>
      </c>
      <c r="AY136" s="43" t="s">
        <v>304</v>
      </c>
    </row>
    <row r="137" spans="2:65" s="12" customFormat="1" x14ac:dyDescent="0.2">
      <c r="B137" s="160"/>
      <c r="D137" s="161" t="s">
        <v>327</v>
      </c>
      <c r="E137" s="43" t="s">
        <v>1</v>
      </c>
      <c r="F137" s="162" t="s">
        <v>3658</v>
      </c>
      <c r="H137" s="163">
        <v>23.984999999999999</v>
      </c>
      <c r="L137" s="160"/>
      <c r="M137" s="164"/>
      <c r="T137" s="165"/>
      <c r="AT137" s="43" t="s">
        <v>327</v>
      </c>
      <c r="AU137" s="43" t="s">
        <v>86</v>
      </c>
      <c r="AV137" s="12" t="s">
        <v>86</v>
      </c>
      <c r="AW137" s="12" t="s">
        <v>33</v>
      </c>
      <c r="AX137" s="12" t="s">
        <v>77</v>
      </c>
      <c r="AY137" s="43" t="s">
        <v>304</v>
      </c>
    </row>
    <row r="138" spans="2:65" s="12" customFormat="1" x14ac:dyDescent="0.2">
      <c r="B138" s="160"/>
      <c r="D138" s="161" t="s">
        <v>327</v>
      </c>
      <c r="E138" s="43" t="s">
        <v>1</v>
      </c>
      <c r="F138" s="162" t="s">
        <v>3659</v>
      </c>
      <c r="H138" s="163">
        <v>41.738</v>
      </c>
      <c r="L138" s="160"/>
      <c r="M138" s="164"/>
      <c r="T138" s="165"/>
      <c r="AT138" s="43" t="s">
        <v>327</v>
      </c>
      <c r="AU138" s="43" t="s">
        <v>86</v>
      </c>
      <c r="AV138" s="12" t="s">
        <v>86</v>
      </c>
      <c r="AW138" s="12" t="s">
        <v>33</v>
      </c>
      <c r="AX138" s="12" t="s">
        <v>77</v>
      </c>
      <c r="AY138" s="43" t="s">
        <v>304</v>
      </c>
    </row>
    <row r="139" spans="2:65" s="13" customFormat="1" x14ac:dyDescent="0.2">
      <c r="B139" s="166"/>
      <c r="D139" s="161" t="s">
        <v>327</v>
      </c>
      <c r="E139" s="44" t="s">
        <v>1</v>
      </c>
      <c r="F139" s="167" t="s">
        <v>335</v>
      </c>
      <c r="H139" s="168">
        <v>93.218000000000004</v>
      </c>
      <c r="L139" s="166"/>
      <c r="M139" s="169"/>
      <c r="T139" s="170"/>
      <c r="AT139" s="44" t="s">
        <v>327</v>
      </c>
      <c r="AU139" s="44" t="s">
        <v>86</v>
      </c>
      <c r="AV139" s="13" t="s">
        <v>315</v>
      </c>
      <c r="AW139" s="13" t="s">
        <v>33</v>
      </c>
      <c r="AX139" s="13" t="s">
        <v>77</v>
      </c>
      <c r="AY139" s="44" t="s">
        <v>304</v>
      </c>
    </row>
    <row r="140" spans="2:65" s="15" customFormat="1" x14ac:dyDescent="0.2">
      <c r="B140" s="195"/>
      <c r="D140" s="161" t="s">
        <v>327</v>
      </c>
      <c r="E140" s="48" t="s">
        <v>1</v>
      </c>
      <c r="F140" s="196" t="s">
        <v>3660</v>
      </c>
      <c r="H140" s="48" t="s">
        <v>1</v>
      </c>
      <c r="L140" s="195"/>
      <c r="M140" s="197"/>
      <c r="T140" s="198"/>
      <c r="AT140" s="48" t="s">
        <v>327</v>
      </c>
      <c r="AU140" s="48" t="s">
        <v>86</v>
      </c>
      <c r="AV140" s="15" t="s">
        <v>8</v>
      </c>
      <c r="AW140" s="15" t="s">
        <v>33</v>
      </c>
      <c r="AX140" s="15" t="s">
        <v>77</v>
      </c>
      <c r="AY140" s="48" t="s">
        <v>304</v>
      </c>
    </row>
    <row r="141" spans="2:65" s="12" customFormat="1" x14ac:dyDescent="0.2">
      <c r="B141" s="160"/>
      <c r="D141" s="161" t="s">
        <v>327</v>
      </c>
      <c r="E141" s="43" t="s">
        <v>1</v>
      </c>
      <c r="F141" s="162" t="s">
        <v>3661</v>
      </c>
      <c r="H141" s="163">
        <v>7.875</v>
      </c>
      <c r="L141" s="160"/>
      <c r="M141" s="164"/>
      <c r="T141" s="165"/>
      <c r="AT141" s="43" t="s">
        <v>327</v>
      </c>
      <c r="AU141" s="43" t="s">
        <v>86</v>
      </c>
      <c r="AV141" s="12" t="s">
        <v>86</v>
      </c>
      <c r="AW141" s="12" t="s">
        <v>33</v>
      </c>
      <c r="AX141" s="12" t="s">
        <v>77</v>
      </c>
      <c r="AY141" s="43" t="s">
        <v>304</v>
      </c>
    </row>
    <row r="142" spans="2:65" s="12" customFormat="1" x14ac:dyDescent="0.2">
      <c r="B142" s="160"/>
      <c r="D142" s="161" t="s">
        <v>327</v>
      </c>
      <c r="E142" s="43" t="s">
        <v>1</v>
      </c>
      <c r="F142" s="162" t="s">
        <v>3662</v>
      </c>
      <c r="H142" s="163">
        <v>4.9950000000000001</v>
      </c>
      <c r="L142" s="160"/>
      <c r="M142" s="164"/>
      <c r="T142" s="165"/>
      <c r="AT142" s="43" t="s">
        <v>327</v>
      </c>
      <c r="AU142" s="43" t="s">
        <v>86</v>
      </c>
      <c r="AV142" s="12" t="s">
        <v>86</v>
      </c>
      <c r="AW142" s="12" t="s">
        <v>33</v>
      </c>
      <c r="AX142" s="12" t="s">
        <v>77</v>
      </c>
      <c r="AY142" s="43" t="s">
        <v>304</v>
      </c>
    </row>
    <row r="143" spans="2:65" s="12" customFormat="1" x14ac:dyDescent="0.2">
      <c r="B143" s="160"/>
      <c r="D143" s="161" t="s">
        <v>327</v>
      </c>
      <c r="E143" s="43" t="s">
        <v>1</v>
      </c>
      <c r="F143" s="162" t="s">
        <v>3663</v>
      </c>
      <c r="H143" s="163">
        <v>2.2280000000000002</v>
      </c>
      <c r="L143" s="160"/>
      <c r="M143" s="164"/>
      <c r="T143" s="165"/>
      <c r="AT143" s="43" t="s">
        <v>327</v>
      </c>
      <c r="AU143" s="43" t="s">
        <v>86</v>
      </c>
      <c r="AV143" s="12" t="s">
        <v>86</v>
      </c>
      <c r="AW143" s="12" t="s">
        <v>33</v>
      </c>
      <c r="AX143" s="12" t="s">
        <v>77</v>
      </c>
      <c r="AY143" s="43" t="s">
        <v>304</v>
      </c>
    </row>
    <row r="144" spans="2:65" s="12" customFormat="1" x14ac:dyDescent="0.2">
      <c r="B144" s="160"/>
      <c r="D144" s="161" t="s">
        <v>327</v>
      </c>
      <c r="E144" s="43" t="s">
        <v>1</v>
      </c>
      <c r="F144" s="162" t="s">
        <v>3664</v>
      </c>
      <c r="H144" s="163">
        <v>2.08</v>
      </c>
      <c r="L144" s="160"/>
      <c r="M144" s="164"/>
      <c r="T144" s="165"/>
      <c r="AT144" s="43" t="s">
        <v>327</v>
      </c>
      <c r="AU144" s="43" t="s">
        <v>86</v>
      </c>
      <c r="AV144" s="12" t="s">
        <v>86</v>
      </c>
      <c r="AW144" s="12" t="s">
        <v>33</v>
      </c>
      <c r="AX144" s="12" t="s">
        <v>77</v>
      </c>
      <c r="AY144" s="43" t="s">
        <v>304</v>
      </c>
    </row>
    <row r="145" spans="2:65" s="12" customFormat="1" x14ac:dyDescent="0.2">
      <c r="B145" s="160"/>
      <c r="D145" s="161" t="s">
        <v>327</v>
      </c>
      <c r="E145" s="43" t="s">
        <v>1</v>
      </c>
      <c r="F145" s="162" t="s">
        <v>3665</v>
      </c>
      <c r="H145" s="163">
        <v>2.2949999999999999</v>
      </c>
      <c r="L145" s="160"/>
      <c r="M145" s="164"/>
      <c r="T145" s="165"/>
      <c r="AT145" s="43" t="s">
        <v>327</v>
      </c>
      <c r="AU145" s="43" t="s">
        <v>86</v>
      </c>
      <c r="AV145" s="12" t="s">
        <v>86</v>
      </c>
      <c r="AW145" s="12" t="s">
        <v>33</v>
      </c>
      <c r="AX145" s="12" t="s">
        <v>77</v>
      </c>
      <c r="AY145" s="43" t="s">
        <v>304</v>
      </c>
    </row>
    <row r="146" spans="2:65" s="12" customFormat="1" x14ac:dyDescent="0.2">
      <c r="B146" s="160"/>
      <c r="D146" s="161" t="s">
        <v>327</v>
      </c>
      <c r="E146" s="43" t="s">
        <v>1</v>
      </c>
      <c r="F146" s="162" t="s">
        <v>3666</v>
      </c>
      <c r="H146" s="163">
        <v>2.093</v>
      </c>
      <c r="L146" s="160"/>
      <c r="M146" s="164"/>
      <c r="T146" s="165"/>
      <c r="AT146" s="43" t="s">
        <v>327</v>
      </c>
      <c r="AU146" s="43" t="s">
        <v>86</v>
      </c>
      <c r="AV146" s="12" t="s">
        <v>86</v>
      </c>
      <c r="AW146" s="12" t="s">
        <v>33</v>
      </c>
      <c r="AX146" s="12" t="s">
        <v>77</v>
      </c>
      <c r="AY146" s="43" t="s">
        <v>304</v>
      </c>
    </row>
    <row r="147" spans="2:65" s="12" customFormat="1" x14ac:dyDescent="0.2">
      <c r="B147" s="160"/>
      <c r="D147" s="161" t="s">
        <v>327</v>
      </c>
      <c r="E147" s="43" t="s">
        <v>1</v>
      </c>
      <c r="F147" s="162" t="s">
        <v>3667</v>
      </c>
      <c r="H147" s="163">
        <v>1.4850000000000001</v>
      </c>
      <c r="L147" s="160"/>
      <c r="M147" s="164"/>
      <c r="T147" s="165"/>
      <c r="AT147" s="43" t="s">
        <v>327</v>
      </c>
      <c r="AU147" s="43" t="s">
        <v>86</v>
      </c>
      <c r="AV147" s="12" t="s">
        <v>86</v>
      </c>
      <c r="AW147" s="12" t="s">
        <v>33</v>
      </c>
      <c r="AX147" s="12" t="s">
        <v>77</v>
      </c>
      <c r="AY147" s="43" t="s">
        <v>304</v>
      </c>
    </row>
    <row r="148" spans="2:65" s="12" customFormat="1" x14ac:dyDescent="0.2">
      <c r="B148" s="160"/>
      <c r="D148" s="161" t="s">
        <v>327</v>
      </c>
      <c r="E148" s="43" t="s">
        <v>1</v>
      </c>
      <c r="F148" s="162" t="s">
        <v>3668</v>
      </c>
      <c r="H148" s="163">
        <v>20.655000000000001</v>
      </c>
      <c r="L148" s="160"/>
      <c r="M148" s="164"/>
      <c r="T148" s="165"/>
      <c r="AT148" s="43" t="s">
        <v>327</v>
      </c>
      <c r="AU148" s="43" t="s">
        <v>86</v>
      </c>
      <c r="AV148" s="12" t="s">
        <v>86</v>
      </c>
      <c r="AW148" s="12" t="s">
        <v>33</v>
      </c>
      <c r="AX148" s="12" t="s">
        <v>77</v>
      </c>
      <c r="AY148" s="43" t="s">
        <v>304</v>
      </c>
    </row>
    <row r="149" spans="2:65" s="12" customFormat="1" x14ac:dyDescent="0.2">
      <c r="B149" s="160"/>
      <c r="D149" s="161" t="s">
        <v>327</v>
      </c>
      <c r="E149" s="43" t="s">
        <v>1</v>
      </c>
      <c r="F149" s="162" t="s">
        <v>3664</v>
      </c>
      <c r="H149" s="163">
        <v>2.08</v>
      </c>
      <c r="L149" s="160"/>
      <c r="M149" s="164"/>
      <c r="T149" s="165"/>
      <c r="AT149" s="43" t="s">
        <v>327</v>
      </c>
      <c r="AU149" s="43" t="s">
        <v>86</v>
      </c>
      <c r="AV149" s="12" t="s">
        <v>86</v>
      </c>
      <c r="AW149" s="12" t="s">
        <v>33</v>
      </c>
      <c r="AX149" s="12" t="s">
        <v>77</v>
      </c>
      <c r="AY149" s="43" t="s">
        <v>304</v>
      </c>
    </row>
    <row r="150" spans="2:65" s="13" customFormat="1" x14ac:dyDescent="0.2">
      <c r="B150" s="166"/>
      <c r="D150" s="161" t="s">
        <v>327</v>
      </c>
      <c r="E150" s="44" t="s">
        <v>1</v>
      </c>
      <c r="F150" s="167" t="s">
        <v>335</v>
      </c>
      <c r="H150" s="168">
        <v>45.786000000000001</v>
      </c>
      <c r="L150" s="166"/>
      <c r="M150" s="169"/>
      <c r="T150" s="170"/>
      <c r="AT150" s="44" t="s">
        <v>327</v>
      </c>
      <c r="AU150" s="44" t="s">
        <v>86</v>
      </c>
      <c r="AV150" s="13" t="s">
        <v>315</v>
      </c>
      <c r="AW150" s="13" t="s">
        <v>33</v>
      </c>
      <c r="AX150" s="13" t="s">
        <v>77</v>
      </c>
      <c r="AY150" s="44" t="s">
        <v>304</v>
      </c>
    </row>
    <row r="151" spans="2:65" s="14" customFormat="1" x14ac:dyDescent="0.2">
      <c r="B151" s="171"/>
      <c r="D151" s="161" t="s">
        <v>327</v>
      </c>
      <c r="E151" s="45" t="s">
        <v>1</v>
      </c>
      <c r="F151" s="172" t="s">
        <v>380</v>
      </c>
      <c r="H151" s="173">
        <v>139.00400000000002</v>
      </c>
      <c r="L151" s="171"/>
      <c r="M151" s="174"/>
      <c r="T151" s="175"/>
      <c r="AT151" s="45" t="s">
        <v>327</v>
      </c>
      <c r="AU151" s="45" t="s">
        <v>86</v>
      </c>
      <c r="AV151" s="14" t="s">
        <v>108</v>
      </c>
      <c r="AW151" s="14" t="s">
        <v>33</v>
      </c>
      <c r="AX151" s="14" t="s">
        <v>8</v>
      </c>
      <c r="AY151" s="45" t="s">
        <v>304</v>
      </c>
    </row>
    <row r="152" spans="2:65" s="1" customFormat="1" ht="24.2" customHeight="1" x14ac:dyDescent="0.2">
      <c r="B152" s="24"/>
      <c r="C152" s="150" t="s">
        <v>108</v>
      </c>
      <c r="D152" s="150" t="s">
        <v>306</v>
      </c>
      <c r="E152" s="151" t="s">
        <v>3669</v>
      </c>
      <c r="F152" s="152" t="s">
        <v>3670</v>
      </c>
      <c r="G152" s="153" t="s">
        <v>352</v>
      </c>
      <c r="H152" s="154">
        <v>43.436</v>
      </c>
      <c r="I152" s="40"/>
      <c r="J152" s="155">
        <f>ROUND(I152*H152,0)</f>
        <v>0</v>
      </c>
      <c r="K152" s="152" t="s">
        <v>1</v>
      </c>
      <c r="L152" s="24"/>
      <c r="M152" s="156" t="s">
        <v>1</v>
      </c>
      <c r="N152" s="157" t="s">
        <v>42</v>
      </c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AR152" s="41" t="s">
        <v>108</v>
      </c>
      <c r="AT152" s="41" t="s">
        <v>306</v>
      </c>
      <c r="AU152" s="41" t="s">
        <v>86</v>
      </c>
      <c r="AY152" s="17" t="s">
        <v>304</v>
      </c>
      <c r="BE152" s="42">
        <f>IF(N152="základní",J152,0)</f>
        <v>0</v>
      </c>
      <c r="BF152" s="42">
        <f>IF(N152="snížená",J152,0)</f>
        <v>0</v>
      </c>
      <c r="BG152" s="42">
        <f>IF(N152="zákl. přenesená",J152,0)</f>
        <v>0</v>
      </c>
      <c r="BH152" s="42">
        <f>IF(N152="sníž. přenesená",J152,0)</f>
        <v>0</v>
      </c>
      <c r="BI152" s="42">
        <f>IF(N152="nulová",J152,0)</f>
        <v>0</v>
      </c>
      <c r="BJ152" s="17" t="s">
        <v>8</v>
      </c>
      <c r="BK152" s="42">
        <f>ROUND(I152*H152,0)</f>
        <v>0</v>
      </c>
      <c r="BL152" s="17" t="s">
        <v>108</v>
      </c>
      <c r="BM152" s="41" t="s">
        <v>339</v>
      </c>
    </row>
    <row r="153" spans="2:65" s="15" customFormat="1" x14ac:dyDescent="0.2">
      <c r="B153" s="195"/>
      <c r="D153" s="161" t="s">
        <v>327</v>
      </c>
      <c r="E153" s="48" t="s">
        <v>1</v>
      </c>
      <c r="F153" s="196" t="s">
        <v>3671</v>
      </c>
      <c r="H153" s="48" t="s">
        <v>1</v>
      </c>
      <c r="L153" s="195"/>
      <c r="M153" s="197"/>
      <c r="T153" s="198"/>
      <c r="AT153" s="48" t="s">
        <v>327</v>
      </c>
      <c r="AU153" s="48" t="s">
        <v>86</v>
      </c>
      <c r="AV153" s="15" t="s">
        <v>8</v>
      </c>
      <c r="AW153" s="15" t="s">
        <v>33</v>
      </c>
      <c r="AX153" s="15" t="s">
        <v>77</v>
      </c>
      <c r="AY153" s="48" t="s">
        <v>304</v>
      </c>
    </row>
    <row r="154" spans="2:65" s="12" customFormat="1" x14ac:dyDescent="0.2">
      <c r="B154" s="160"/>
      <c r="D154" s="161" t="s">
        <v>327</v>
      </c>
      <c r="E154" s="43" t="s">
        <v>1</v>
      </c>
      <c r="F154" s="162" t="s">
        <v>3672</v>
      </c>
      <c r="H154" s="163">
        <v>9.6</v>
      </c>
      <c r="L154" s="160"/>
      <c r="M154" s="164"/>
      <c r="T154" s="165"/>
      <c r="AT154" s="43" t="s">
        <v>327</v>
      </c>
      <c r="AU154" s="43" t="s">
        <v>86</v>
      </c>
      <c r="AV154" s="12" t="s">
        <v>86</v>
      </c>
      <c r="AW154" s="12" t="s">
        <v>33</v>
      </c>
      <c r="AX154" s="12" t="s">
        <v>77</v>
      </c>
      <c r="AY154" s="43" t="s">
        <v>304</v>
      </c>
    </row>
    <row r="155" spans="2:65" s="12" customFormat="1" x14ac:dyDescent="0.2">
      <c r="B155" s="160"/>
      <c r="D155" s="161" t="s">
        <v>327</v>
      </c>
      <c r="E155" s="43" t="s">
        <v>1</v>
      </c>
      <c r="F155" s="162" t="s">
        <v>3673</v>
      </c>
      <c r="H155" s="163">
        <v>8.6</v>
      </c>
      <c r="L155" s="160"/>
      <c r="M155" s="164"/>
      <c r="T155" s="165"/>
      <c r="AT155" s="43" t="s">
        <v>327</v>
      </c>
      <c r="AU155" s="43" t="s">
        <v>86</v>
      </c>
      <c r="AV155" s="12" t="s">
        <v>86</v>
      </c>
      <c r="AW155" s="12" t="s">
        <v>33</v>
      </c>
      <c r="AX155" s="12" t="s">
        <v>77</v>
      </c>
      <c r="AY155" s="43" t="s">
        <v>304</v>
      </c>
    </row>
    <row r="156" spans="2:65" s="12" customFormat="1" x14ac:dyDescent="0.2">
      <c r="B156" s="160"/>
      <c r="D156" s="161" t="s">
        <v>327</v>
      </c>
      <c r="E156" s="43" t="s">
        <v>1</v>
      </c>
      <c r="F156" s="162" t="s">
        <v>3674</v>
      </c>
      <c r="H156" s="163">
        <v>6.8</v>
      </c>
      <c r="L156" s="160"/>
      <c r="M156" s="164"/>
      <c r="T156" s="165"/>
      <c r="AT156" s="43" t="s">
        <v>327</v>
      </c>
      <c r="AU156" s="43" t="s">
        <v>86</v>
      </c>
      <c r="AV156" s="12" t="s">
        <v>86</v>
      </c>
      <c r="AW156" s="12" t="s">
        <v>33</v>
      </c>
      <c r="AX156" s="12" t="s">
        <v>77</v>
      </c>
      <c r="AY156" s="43" t="s">
        <v>304</v>
      </c>
    </row>
    <row r="157" spans="2:65" s="13" customFormat="1" x14ac:dyDescent="0.2">
      <c r="B157" s="166"/>
      <c r="D157" s="161" t="s">
        <v>327</v>
      </c>
      <c r="E157" s="44" t="s">
        <v>1</v>
      </c>
      <c r="F157" s="167" t="s">
        <v>335</v>
      </c>
      <c r="H157" s="168">
        <v>25</v>
      </c>
      <c r="L157" s="166"/>
      <c r="M157" s="169"/>
      <c r="T157" s="170"/>
      <c r="AT157" s="44" t="s">
        <v>327</v>
      </c>
      <c r="AU157" s="44" t="s">
        <v>86</v>
      </c>
      <c r="AV157" s="13" t="s">
        <v>315</v>
      </c>
      <c r="AW157" s="13" t="s">
        <v>33</v>
      </c>
      <c r="AX157" s="13" t="s">
        <v>77</v>
      </c>
      <c r="AY157" s="44" t="s">
        <v>304</v>
      </c>
    </row>
    <row r="158" spans="2:65" s="15" customFormat="1" x14ac:dyDescent="0.2">
      <c r="B158" s="195"/>
      <c r="D158" s="161" t="s">
        <v>327</v>
      </c>
      <c r="E158" s="48" t="s">
        <v>1</v>
      </c>
      <c r="F158" s="196" t="s">
        <v>3675</v>
      </c>
      <c r="H158" s="48" t="s">
        <v>1</v>
      </c>
      <c r="L158" s="195"/>
      <c r="M158" s="197"/>
      <c r="T158" s="198"/>
      <c r="AT158" s="48" t="s">
        <v>327</v>
      </c>
      <c r="AU158" s="48" t="s">
        <v>86</v>
      </c>
      <c r="AV158" s="15" t="s">
        <v>8</v>
      </c>
      <c r="AW158" s="15" t="s">
        <v>33</v>
      </c>
      <c r="AX158" s="15" t="s">
        <v>77</v>
      </c>
      <c r="AY158" s="48" t="s">
        <v>304</v>
      </c>
    </row>
    <row r="159" spans="2:65" s="12" customFormat="1" x14ac:dyDescent="0.2">
      <c r="B159" s="160"/>
      <c r="D159" s="161" t="s">
        <v>327</v>
      </c>
      <c r="E159" s="43" t="s">
        <v>1</v>
      </c>
      <c r="F159" s="162" t="s">
        <v>3676</v>
      </c>
      <c r="H159" s="163">
        <v>15.3</v>
      </c>
      <c r="L159" s="160"/>
      <c r="M159" s="164"/>
      <c r="T159" s="165"/>
      <c r="AT159" s="43" t="s">
        <v>327</v>
      </c>
      <c r="AU159" s="43" t="s">
        <v>86</v>
      </c>
      <c r="AV159" s="12" t="s">
        <v>86</v>
      </c>
      <c r="AW159" s="12" t="s">
        <v>33</v>
      </c>
      <c r="AX159" s="12" t="s">
        <v>77</v>
      </c>
      <c r="AY159" s="43" t="s">
        <v>304</v>
      </c>
    </row>
    <row r="160" spans="2:65" s="13" customFormat="1" x14ac:dyDescent="0.2">
      <c r="B160" s="166"/>
      <c r="D160" s="161" t="s">
        <v>327</v>
      </c>
      <c r="E160" s="44" t="s">
        <v>1</v>
      </c>
      <c r="F160" s="167" t="s">
        <v>335</v>
      </c>
      <c r="H160" s="168">
        <v>15.3</v>
      </c>
      <c r="L160" s="166"/>
      <c r="M160" s="169"/>
      <c r="T160" s="170"/>
      <c r="AT160" s="44" t="s">
        <v>327</v>
      </c>
      <c r="AU160" s="44" t="s">
        <v>86</v>
      </c>
      <c r="AV160" s="13" t="s">
        <v>315</v>
      </c>
      <c r="AW160" s="13" t="s">
        <v>33</v>
      </c>
      <c r="AX160" s="13" t="s">
        <v>77</v>
      </c>
      <c r="AY160" s="44" t="s">
        <v>304</v>
      </c>
    </row>
    <row r="161" spans="2:65" s="15" customFormat="1" x14ac:dyDescent="0.2">
      <c r="B161" s="195"/>
      <c r="D161" s="161" t="s">
        <v>327</v>
      </c>
      <c r="E161" s="48" t="s">
        <v>1</v>
      </c>
      <c r="F161" s="196" t="s">
        <v>3677</v>
      </c>
      <c r="H161" s="48" t="s">
        <v>1</v>
      </c>
      <c r="L161" s="195"/>
      <c r="M161" s="197"/>
      <c r="T161" s="198"/>
      <c r="AT161" s="48" t="s">
        <v>327</v>
      </c>
      <c r="AU161" s="48" t="s">
        <v>86</v>
      </c>
      <c r="AV161" s="15" t="s">
        <v>8</v>
      </c>
      <c r="AW161" s="15" t="s">
        <v>33</v>
      </c>
      <c r="AX161" s="15" t="s">
        <v>77</v>
      </c>
      <c r="AY161" s="48" t="s">
        <v>304</v>
      </c>
    </row>
    <row r="162" spans="2:65" s="12" customFormat="1" x14ac:dyDescent="0.2">
      <c r="B162" s="160"/>
      <c r="D162" s="161" t="s">
        <v>327</v>
      </c>
      <c r="E162" s="43" t="s">
        <v>1</v>
      </c>
      <c r="F162" s="162" t="s">
        <v>3678</v>
      </c>
      <c r="H162" s="163">
        <v>3.1360000000000001</v>
      </c>
      <c r="L162" s="160"/>
      <c r="M162" s="164"/>
      <c r="T162" s="165"/>
      <c r="AT162" s="43" t="s">
        <v>327</v>
      </c>
      <c r="AU162" s="43" t="s">
        <v>86</v>
      </c>
      <c r="AV162" s="12" t="s">
        <v>86</v>
      </c>
      <c r="AW162" s="12" t="s">
        <v>33</v>
      </c>
      <c r="AX162" s="12" t="s">
        <v>77</v>
      </c>
      <c r="AY162" s="43" t="s">
        <v>304</v>
      </c>
    </row>
    <row r="163" spans="2:65" s="13" customFormat="1" x14ac:dyDescent="0.2">
      <c r="B163" s="166"/>
      <c r="D163" s="161" t="s">
        <v>327</v>
      </c>
      <c r="E163" s="44" t="s">
        <v>1</v>
      </c>
      <c r="F163" s="167" t="s">
        <v>335</v>
      </c>
      <c r="H163" s="168">
        <v>3.1360000000000001</v>
      </c>
      <c r="L163" s="166"/>
      <c r="M163" s="169"/>
      <c r="T163" s="170"/>
      <c r="AT163" s="44" t="s">
        <v>327</v>
      </c>
      <c r="AU163" s="44" t="s">
        <v>86</v>
      </c>
      <c r="AV163" s="13" t="s">
        <v>315</v>
      </c>
      <c r="AW163" s="13" t="s">
        <v>33</v>
      </c>
      <c r="AX163" s="13" t="s">
        <v>77</v>
      </c>
      <c r="AY163" s="44" t="s">
        <v>304</v>
      </c>
    </row>
    <row r="164" spans="2:65" s="14" customFormat="1" x14ac:dyDescent="0.2">
      <c r="B164" s="171"/>
      <c r="D164" s="161" t="s">
        <v>327</v>
      </c>
      <c r="E164" s="45" t="s">
        <v>1</v>
      </c>
      <c r="F164" s="172" t="s">
        <v>380</v>
      </c>
      <c r="H164" s="173">
        <v>43.436</v>
      </c>
      <c r="L164" s="171"/>
      <c r="M164" s="174"/>
      <c r="T164" s="175"/>
      <c r="AT164" s="45" t="s">
        <v>327</v>
      </c>
      <c r="AU164" s="45" t="s">
        <v>86</v>
      </c>
      <c r="AV164" s="14" t="s">
        <v>108</v>
      </c>
      <c r="AW164" s="14" t="s">
        <v>33</v>
      </c>
      <c r="AX164" s="14" t="s">
        <v>8</v>
      </c>
      <c r="AY164" s="45" t="s">
        <v>304</v>
      </c>
    </row>
    <row r="165" spans="2:65" s="1" customFormat="1" ht="21.75" customHeight="1" x14ac:dyDescent="0.2">
      <c r="B165" s="24"/>
      <c r="C165" s="150" t="s">
        <v>322</v>
      </c>
      <c r="D165" s="150" t="s">
        <v>306</v>
      </c>
      <c r="E165" s="151" t="s">
        <v>2593</v>
      </c>
      <c r="F165" s="152" t="s">
        <v>2594</v>
      </c>
      <c r="G165" s="153" t="s">
        <v>325</v>
      </c>
      <c r="H165" s="154">
        <v>158.26</v>
      </c>
      <c r="I165" s="40"/>
      <c r="J165" s="155">
        <f>ROUND(I165*H165,0)</f>
        <v>0</v>
      </c>
      <c r="K165" s="152" t="s">
        <v>1</v>
      </c>
      <c r="L165" s="24"/>
      <c r="M165" s="156" t="s">
        <v>1</v>
      </c>
      <c r="N165" s="157" t="s">
        <v>42</v>
      </c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AR165" s="41" t="s">
        <v>108</v>
      </c>
      <c r="AT165" s="41" t="s">
        <v>306</v>
      </c>
      <c r="AU165" s="41" t="s">
        <v>86</v>
      </c>
      <c r="AY165" s="17" t="s">
        <v>304</v>
      </c>
      <c r="BE165" s="42">
        <f>IF(N165="základní",J165,0)</f>
        <v>0</v>
      </c>
      <c r="BF165" s="42">
        <f>IF(N165="snížená",J165,0)</f>
        <v>0</v>
      </c>
      <c r="BG165" s="42">
        <f>IF(N165="zákl. přenesená",J165,0)</f>
        <v>0</v>
      </c>
      <c r="BH165" s="42">
        <f>IF(N165="sníž. přenesená",J165,0)</f>
        <v>0</v>
      </c>
      <c r="BI165" s="42">
        <f>IF(N165="nulová",J165,0)</f>
        <v>0</v>
      </c>
      <c r="BJ165" s="17" t="s">
        <v>8</v>
      </c>
      <c r="BK165" s="42">
        <f>ROUND(I165*H165,0)</f>
        <v>0</v>
      </c>
      <c r="BL165" s="17" t="s">
        <v>108</v>
      </c>
      <c r="BM165" s="41" t="s">
        <v>349</v>
      </c>
    </row>
    <row r="166" spans="2:65" s="15" customFormat="1" x14ac:dyDescent="0.2">
      <c r="B166" s="195"/>
      <c r="D166" s="161" t="s">
        <v>327</v>
      </c>
      <c r="E166" s="48" t="s">
        <v>1</v>
      </c>
      <c r="F166" s="196" t="s">
        <v>3656</v>
      </c>
      <c r="H166" s="48" t="s">
        <v>1</v>
      </c>
      <c r="L166" s="195"/>
      <c r="M166" s="197"/>
      <c r="T166" s="198"/>
      <c r="AT166" s="48" t="s">
        <v>327</v>
      </c>
      <c r="AU166" s="48" t="s">
        <v>86</v>
      </c>
      <c r="AV166" s="15" t="s">
        <v>8</v>
      </c>
      <c r="AW166" s="15" t="s">
        <v>33</v>
      </c>
      <c r="AX166" s="15" t="s">
        <v>77</v>
      </c>
      <c r="AY166" s="48" t="s">
        <v>304</v>
      </c>
    </row>
    <row r="167" spans="2:65" s="12" customFormat="1" x14ac:dyDescent="0.2">
      <c r="B167" s="160"/>
      <c r="D167" s="161" t="s">
        <v>327</v>
      </c>
      <c r="E167" s="43" t="s">
        <v>1</v>
      </c>
      <c r="F167" s="162" t="s">
        <v>3679</v>
      </c>
      <c r="H167" s="163">
        <v>16</v>
      </c>
      <c r="L167" s="160"/>
      <c r="M167" s="164"/>
      <c r="T167" s="165"/>
      <c r="AT167" s="43" t="s">
        <v>327</v>
      </c>
      <c r="AU167" s="43" t="s">
        <v>86</v>
      </c>
      <c r="AV167" s="12" t="s">
        <v>86</v>
      </c>
      <c r="AW167" s="12" t="s">
        <v>33</v>
      </c>
      <c r="AX167" s="12" t="s">
        <v>77</v>
      </c>
      <c r="AY167" s="43" t="s">
        <v>304</v>
      </c>
    </row>
    <row r="168" spans="2:65" s="13" customFormat="1" x14ac:dyDescent="0.2">
      <c r="B168" s="166"/>
      <c r="D168" s="161" t="s">
        <v>327</v>
      </c>
      <c r="E168" s="44" t="s">
        <v>1</v>
      </c>
      <c r="F168" s="167" t="s">
        <v>335</v>
      </c>
      <c r="H168" s="168">
        <v>16</v>
      </c>
      <c r="L168" s="166"/>
      <c r="M168" s="169"/>
      <c r="T168" s="170"/>
      <c r="AT168" s="44" t="s">
        <v>327</v>
      </c>
      <c r="AU168" s="44" t="s">
        <v>86</v>
      </c>
      <c r="AV168" s="13" t="s">
        <v>315</v>
      </c>
      <c r="AW168" s="13" t="s">
        <v>33</v>
      </c>
      <c r="AX168" s="13" t="s">
        <v>77</v>
      </c>
      <c r="AY168" s="44" t="s">
        <v>304</v>
      </c>
    </row>
    <row r="169" spans="2:65" s="15" customFormat="1" x14ac:dyDescent="0.2">
      <c r="B169" s="195"/>
      <c r="D169" s="161" t="s">
        <v>327</v>
      </c>
      <c r="E169" s="48" t="s">
        <v>1</v>
      </c>
      <c r="F169" s="196" t="s">
        <v>3660</v>
      </c>
      <c r="H169" s="48" t="s">
        <v>1</v>
      </c>
      <c r="L169" s="195"/>
      <c r="M169" s="197"/>
      <c r="T169" s="198"/>
      <c r="AT169" s="48" t="s">
        <v>327</v>
      </c>
      <c r="AU169" s="48" t="s">
        <v>86</v>
      </c>
      <c r="AV169" s="15" t="s">
        <v>8</v>
      </c>
      <c r="AW169" s="15" t="s">
        <v>33</v>
      </c>
      <c r="AX169" s="15" t="s">
        <v>77</v>
      </c>
      <c r="AY169" s="48" t="s">
        <v>304</v>
      </c>
    </row>
    <row r="170" spans="2:65" s="12" customFormat="1" x14ac:dyDescent="0.2">
      <c r="B170" s="160"/>
      <c r="D170" s="161" t="s">
        <v>327</v>
      </c>
      <c r="E170" s="43" t="s">
        <v>1</v>
      </c>
      <c r="F170" s="162" t="s">
        <v>3680</v>
      </c>
      <c r="H170" s="163">
        <v>17.5</v>
      </c>
      <c r="L170" s="160"/>
      <c r="M170" s="164"/>
      <c r="T170" s="165"/>
      <c r="AT170" s="43" t="s">
        <v>327</v>
      </c>
      <c r="AU170" s="43" t="s">
        <v>86</v>
      </c>
      <c r="AV170" s="12" t="s">
        <v>86</v>
      </c>
      <c r="AW170" s="12" t="s">
        <v>33</v>
      </c>
      <c r="AX170" s="12" t="s">
        <v>77</v>
      </c>
      <c r="AY170" s="43" t="s">
        <v>304</v>
      </c>
    </row>
    <row r="171" spans="2:65" s="12" customFormat="1" x14ac:dyDescent="0.2">
      <c r="B171" s="160"/>
      <c r="D171" s="161" t="s">
        <v>327</v>
      </c>
      <c r="E171" s="43" t="s">
        <v>1</v>
      </c>
      <c r="F171" s="162" t="s">
        <v>3681</v>
      </c>
      <c r="H171" s="163">
        <v>11.1</v>
      </c>
      <c r="L171" s="160"/>
      <c r="M171" s="164"/>
      <c r="T171" s="165"/>
      <c r="AT171" s="43" t="s">
        <v>327</v>
      </c>
      <c r="AU171" s="43" t="s">
        <v>86</v>
      </c>
      <c r="AV171" s="12" t="s">
        <v>86</v>
      </c>
      <c r="AW171" s="12" t="s">
        <v>33</v>
      </c>
      <c r="AX171" s="12" t="s">
        <v>77</v>
      </c>
      <c r="AY171" s="43" t="s">
        <v>304</v>
      </c>
    </row>
    <row r="172" spans="2:65" s="12" customFormat="1" x14ac:dyDescent="0.2">
      <c r="B172" s="160"/>
      <c r="D172" s="161" t="s">
        <v>327</v>
      </c>
      <c r="E172" s="43" t="s">
        <v>1</v>
      </c>
      <c r="F172" s="162" t="s">
        <v>3682</v>
      </c>
      <c r="H172" s="163">
        <v>4.95</v>
      </c>
      <c r="L172" s="160"/>
      <c r="M172" s="164"/>
      <c r="T172" s="165"/>
      <c r="AT172" s="43" t="s">
        <v>327</v>
      </c>
      <c r="AU172" s="43" t="s">
        <v>86</v>
      </c>
      <c r="AV172" s="12" t="s">
        <v>86</v>
      </c>
      <c r="AW172" s="12" t="s">
        <v>33</v>
      </c>
      <c r="AX172" s="12" t="s">
        <v>77</v>
      </c>
      <c r="AY172" s="43" t="s">
        <v>304</v>
      </c>
    </row>
    <row r="173" spans="2:65" s="12" customFormat="1" x14ac:dyDescent="0.2">
      <c r="B173" s="160"/>
      <c r="D173" s="161" t="s">
        <v>327</v>
      </c>
      <c r="E173" s="43" t="s">
        <v>1</v>
      </c>
      <c r="F173" s="162" t="s">
        <v>3683</v>
      </c>
      <c r="H173" s="163">
        <v>5.0999999999999996</v>
      </c>
      <c r="L173" s="160"/>
      <c r="M173" s="164"/>
      <c r="T173" s="165"/>
      <c r="AT173" s="43" t="s">
        <v>327</v>
      </c>
      <c r="AU173" s="43" t="s">
        <v>86</v>
      </c>
      <c r="AV173" s="12" t="s">
        <v>86</v>
      </c>
      <c r="AW173" s="12" t="s">
        <v>33</v>
      </c>
      <c r="AX173" s="12" t="s">
        <v>77</v>
      </c>
      <c r="AY173" s="43" t="s">
        <v>304</v>
      </c>
    </row>
    <row r="174" spans="2:65" s="12" customFormat="1" x14ac:dyDescent="0.2">
      <c r="B174" s="160"/>
      <c r="D174" s="161" t="s">
        <v>327</v>
      </c>
      <c r="E174" s="43" t="s">
        <v>1</v>
      </c>
      <c r="F174" s="162" t="s">
        <v>3684</v>
      </c>
      <c r="H174" s="163">
        <v>4.6500000000000004</v>
      </c>
      <c r="L174" s="160"/>
      <c r="M174" s="164"/>
      <c r="T174" s="165"/>
      <c r="AT174" s="43" t="s">
        <v>327</v>
      </c>
      <c r="AU174" s="43" t="s">
        <v>86</v>
      </c>
      <c r="AV174" s="12" t="s">
        <v>86</v>
      </c>
      <c r="AW174" s="12" t="s">
        <v>33</v>
      </c>
      <c r="AX174" s="12" t="s">
        <v>77</v>
      </c>
      <c r="AY174" s="43" t="s">
        <v>304</v>
      </c>
    </row>
    <row r="175" spans="2:65" s="12" customFormat="1" x14ac:dyDescent="0.2">
      <c r="B175" s="160"/>
      <c r="D175" s="161" t="s">
        <v>327</v>
      </c>
      <c r="E175" s="43" t="s">
        <v>1</v>
      </c>
      <c r="F175" s="162" t="s">
        <v>3685</v>
      </c>
      <c r="H175" s="163">
        <v>3.3</v>
      </c>
      <c r="L175" s="160"/>
      <c r="M175" s="164"/>
      <c r="T175" s="165"/>
      <c r="AT175" s="43" t="s">
        <v>327</v>
      </c>
      <c r="AU175" s="43" t="s">
        <v>86</v>
      </c>
      <c r="AV175" s="12" t="s">
        <v>86</v>
      </c>
      <c r="AW175" s="12" t="s">
        <v>33</v>
      </c>
      <c r="AX175" s="12" t="s">
        <v>77</v>
      </c>
      <c r="AY175" s="43" t="s">
        <v>304</v>
      </c>
    </row>
    <row r="176" spans="2:65" s="12" customFormat="1" x14ac:dyDescent="0.2">
      <c r="B176" s="160"/>
      <c r="D176" s="161" t="s">
        <v>327</v>
      </c>
      <c r="E176" s="43" t="s">
        <v>1</v>
      </c>
      <c r="F176" s="162" t="s">
        <v>3686</v>
      </c>
      <c r="H176" s="163">
        <v>45.9</v>
      </c>
      <c r="L176" s="160"/>
      <c r="M176" s="164"/>
      <c r="T176" s="165"/>
      <c r="AT176" s="43" t="s">
        <v>327</v>
      </c>
      <c r="AU176" s="43" t="s">
        <v>86</v>
      </c>
      <c r="AV176" s="12" t="s">
        <v>86</v>
      </c>
      <c r="AW176" s="12" t="s">
        <v>33</v>
      </c>
      <c r="AX176" s="12" t="s">
        <v>77</v>
      </c>
      <c r="AY176" s="43" t="s">
        <v>304</v>
      </c>
    </row>
    <row r="177" spans="2:65" s="12" customFormat="1" x14ac:dyDescent="0.2">
      <c r="B177" s="160"/>
      <c r="D177" s="161" t="s">
        <v>327</v>
      </c>
      <c r="E177" s="43" t="s">
        <v>1</v>
      </c>
      <c r="F177" s="162" t="s">
        <v>3687</v>
      </c>
      <c r="H177" s="163">
        <v>40.799999999999997</v>
      </c>
      <c r="L177" s="160"/>
      <c r="M177" s="164"/>
      <c r="T177" s="165"/>
      <c r="AT177" s="43" t="s">
        <v>327</v>
      </c>
      <c r="AU177" s="43" t="s">
        <v>86</v>
      </c>
      <c r="AV177" s="12" t="s">
        <v>86</v>
      </c>
      <c r="AW177" s="12" t="s">
        <v>33</v>
      </c>
      <c r="AX177" s="12" t="s">
        <v>77</v>
      </c>
      <c r="AY177" s="43" t="s">
        <v>304</v>
      </c>
    </row>
    <row r="178" spans="2:65" s="13" customFormat="1" x14ac:dyDescent="0.2">
      <c r="B178" s="166"/>
      <c r="D178" s="161" t="s">
        <v>327</v>
      </c>
      <c r="E178" s="44" t="s">
        <v>1</v>
      </c>
      <c r="F178" s="167" t="s">
        <v>335</v>
      </c>
      <c r="H178" s="168">
        <v>133.30000000000001</v>
      </c>
      <c r="L178" s="166"/>
      <c r="M178" s="169"/>
      <c r="T178" s="170"/>
      <c r="AT178" s="44" t="s">
        <v>327</v>
      </c>
      <c r="AU178" s="44" t="s">
        <v>86</v>
      </c>
      <c r="AV178" s="13" t="s">
        <v>315</v>
      </c>
      <c r="AW178" s="13" t="s">
        <v>33</v>
      </c>
      <c r="AX178" s="13" t="s">
        <v>77</v>
      </c>
      <c r="AY178" s="44" t="s">
        <v>304</v>
      </c>
    </row>
    <row r="179" spans="2:65" s="15" customFormat="1" x14ac:dyDescent="0.2">
      <c r="B179" s="195"/>
      <c r="D179" s="161" t="s">
        <v>327</v>
      </c>
      <c r="E179" s="48" t="s">
        <v>1</v>
      </c>
      <c r="F179" s="196" t="s">
        <v>3651</v>
      </c>
      <c r="H179" s="48" t="s">
        <v>1</v>
      </c>
      <c r="L179" s="195"/>
      <c r="M179" s="197"/>
      <c r="T179" s="198"/>
      <c r="AT179" s="48" t="s">
        <v>327</v>
      </c>
      <c r="AU179" s="48" t="s">
        <v>86</v>
      </c>
      <c r="AV179" s="15" t="s">
        <v>8</v>
      </c>
      <c r="AW179" s="15" t="s">
        <v>33</v>
      </c>
      <c r="AX179" s="15" t="s">
        <v>77</v>
      </c>
      <c r="AY179" s="48" t="s">
        <v>304</v>
      </c>
    </row>
    <row r="180" spans="2:65" s="12" customFormat="1" x14ac:dyDescent="0.2">
      <c r="B180" s="160"/>
      <c r="D180" s="161" t="s">
        <v>327</v>
      </c>
      <c r="E180" s="43" t="s">
        <v>1</v>
      </c>
      <c r="F180" s="162" t="s">
        <v>3688</v>
      </c>
      <c r="H180" s="163">
        <v>8.9600000000000009</v>
      </c>
      <c r="L180" s="160"/>
      <c r="M180" s="164"/>
      <c r="T180" s="165"/>
      <c r="AT180" s="43" t="s">
        <v>327</v>
      </c>
      <c r="AU180" s="43" t="s">
        <v>86</v>
      </c>
      <c r="AV180" s="12" t="s">
        <v>86</v>
      </c>
      <c r="AW180" s="12" t="s">
        <v>33</v>
      </c>
      <c r="AX180" s="12" t="s">
        <v>77</v>
      </c>
      <c r="AY180" s="43" t="s">
        <v>304</v>
      </c>
    </row>
    <row r="181" spans="2:65" s="13" customFormat="1" x14ac:dyDescent="0.2">
      <c r="B181" s="166"/>
      <c r="D181" s="161" t="s">
        <v>327</v>
      </c>
      <c r="E181" s="44" t="s">
        <v>1</v>
      </c>
      <c r="F181" s="167" t="s">
        <v>335</v>
      </c>
      <c r="H181" s="168">
        <v>8.9600000000000009</v>
      </c>
      <c r="L181" s="166"/>
      <c r="M181" s="169"/>
      <c r="T181" s="170"/>
      <c r="AT181" s="44" t="s">
        <v>327</v>
      </c>
      <c r="AU181" s="44" t="s">
        <v>86</v>
      </c>
      <c r="AV181" s="13" t="s">
        <v>315</v>
      </c>
      <c r="AW181" s="13" t="s">
        <v>33</v>
      </c>
      <c r="AX181" s="13" t="s">
        <v>77</v>
      </c>
      <c r="AY181" s="44" t="s">
        <v>304</v>
      </c>
    </row>
    <row r="182" spans="2:65" s="14" customFormat="1" x14ac:dyDescent="0.2">
      <c r="B182" s="171"/>
      <c r="D182" s="161" t="s">
        <v>327</v>
      </c>
      <c r="E182" s="45" t="s">
        <v>1</v>
      </c>
      <c r="F182" s="172" t="s">
        <v>380</v>
      </c>
      <c r="H182" s="173">
        <v>158.26000000000002</v>
      </c>
      <c r="L182" s="171"/>
      <c r="M182" s="174"/>
      <c r="T182" s="175"/>
      <c r="AT182" s="45" t="s">
        <v>327</v>
      </c>
      <c r="AU182" s="45" t="s">
        <v>86</v>
      </c>
      <c r="AV182" s="14" t="s">
        <v>108</v>
      </c>
      <c r="AW182" s="14" t="s">
        <v>33</v>
      </c>
      <c r="AX182" s="14" t="s">
        <v>8</v>
      </c>
      <c r="AY182" s="45" t="s">
        <v>304</v>
      </c>
    </row>
    <row r="183" spans="2:65" s="1" customFormat="1" ht="24.2" customHeight="1" x14ac:dyDescent="0.2">
      <c r="B183" s="24"/>
      <c r="C183" s="150" t="s">
        <v>329</v>
      </c>
      <c r="D183" s="150" t="s">
        <v>306</v>
      </c>
      <c r="E183" s="151" t="s">
        <v>3689</v>
      </c>
      <c r="F183" s="152" t="s">
        <v>3690</v>
      </c>
      <c r="G183" s="153" t="s">
        <v>325</v>
      </c>
      <c r="H183" s="154">
        <v>279.85000000000002</v>
      </c>
      <c r="I183" s="40"/>
      <c r="J183" s="155">
        <f>ROUND(I183*H183,0)</f>
        <v>0</v>
      </c>
      <c r="K183" s="152" t="s">
        <v>1</v>
      </c>
      <c r="L183" s="24"/>
      <c r="M183" s="156" t="s">
        <v>1</v>
      </c>
      <c r="N183" s="157" t="s">
        <v>42</v>
      </c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AR183" s="41" t="s">
        <v>108</v>
      </c>
      <c r="AT183" s="41" t="s">
        <v>306</v>
      </c>
      <c r="AU183" s="41" t="s">
        <v>86</v>
      </c>
      <c r="AY183" s="17" t="s">
        <v>304</v>
      </c>
      <c r="BE183" s="42">
        <f>IF(N183="základní",J183,0)</f>
        <v>0</v>
      </c>
      <c r="BF183" s="42">
        <f>IF(N183="snížená",J183,0)</f>
        <v>0</v>
      </c>
      <c r="BG183" s="42">
        <f>IF(N183="zákl. přenesená",J183,0)</f>
        <v>0</v>
      </c>
      <c r="BH183" s="42">
        <f>IF(N183="sníž. přenesená",J183,0)</f>
        <v>0</v>
      </c>
      <c r="BI183" s="42">
        <f>IF(N183="nulová",J183,0)</f>
        <v>0</v>
      </c>
      <c r="BJ183" s="17" t="s">
        <v>8</v>
      </c>
      <c r="BK183" s="42">
        <f>ROUND(I183*H183,0)</f>
        <v>0</v>
      </c>
      <c r="BL183" s="17" t="s">
        <v>108</v>
      </c>
      <c r="BM183" s="41" t="s">
        <v>9</v>
      </c>
    </row>
    <row r="184" spans="2:65" s="15" customFormat="1" x14ac:dyDescent="0.2">
      <c r="B184" s="195"/>
      <c r="D184" s="161" t="s">
        <v>327</v>
      </c>
      <c r="E184" s="48" t="s">
        <v>1</v>
      </c>
      <c r="F184" s="196" t="s">
        <v>3656</v>
      </c>
      <c r="H184" s="48" t="s">
        <v>1</v>
      </c>
      <c r="L184" s="195"/>
      <c r="M184" s="197"/>
      <c r="T184" s="198"/>
      <c r="AT184" s="48" t="s">
        <v>327</v>
      </c>
      <c r="AU184" s="48" t="s">
        <v>86</v>
      </c>
      <c r="AV184" s="15" t="s">
        <v>8</v>
      </c>
      <c r="AW184" s="15" t="s">
        <v>33</v>
      </c>
      <c r="AX184" s="15" t="s">
        <v>77</v>
      </c>
      <c r="AY184" s="48" t="s">
        <v>304</v>
      </c>
    </row>
    <row r="185" spans="2:65" s="12" customFormat="1" x14ac:dyDescent="0.2">
      <c r="B185" s="160"/>
      <c r="D185" s="161" t="s">
        <v>327</v>
      </c>
      <c r="E185" s="43" t="s">
        <v>1</v>
      </c>
      <c r="F185" s="162" t="s">
        <v>3691</v>
      </c>
      <c r="H185" s="163">
        <v>68.900000000000006</v>
      </c>
      <c r="L185" s="160"/>
      <c r="M185" s="164"/>
      <c r="T185" s="165"/>
      <c r="AT185" s="43" t="s">
        <v>327</v>
      </c>
      <c r="AU185" s="43" t="s">
        <v>86</v>
      </c>
      <c r="AV185" s="12" t="s">
        <v>86</v>
      </c>
      <c r="AW185" s="12" t="s">
        <v>33</v>
      </c>
      <c r="AX185" s="12" t="s">
        <v>77</v>
      </c>
      <c r="AY185" s="43" t="s">
        <v>304</v>
      </c>
    </row>
    <row r="186" spans="2:65" s="12" customFormat="1" x14ac:dyDescent="0.2">
      <c r="B186" s="160"/>
      <c r="D186" s="161" t="s">
        <v>327</v>
      </c>
      <c r="E186" s="43" t="s">
        <v>1</v>
      </c>
      <c r="F186" s="162" t="s">
        <v>3692</v>
      </c>
      <c r="H186" s="163">
        <v>61.1</v>
      </c>
      <c r="L186" s="160"/>
      <c r="M186" s="164"/>
      <c r="T186" s="165"/>
      <c r="AT186" s="43" t="s">
        <v>327</v>
      </c>
      <c r="AU186" s="43" t="s">
        <v>86</v>
      </c>
      <c r="AV186" s="12" t="s">
        <v>86</v>
      </c>
      <c r="AW186" s="12" t="s">
        <v>33</v>
      </c>
      <c r="AX186" s="12" t="s">
        <v>77</v>
      </c>
      <c r="AY186" s="43" t="s">
        <v>304</v>
      </c>
    </row>
    <row r="187" spans="2:65" s="12" customFormat="1" x14ac:dyDescent="0.2">
      <c r="B187" s="160"/>
      <c r="D187" s="161" t="s">
        <v>327</v>
      </c>
      <c r="E187" s="43" t="s">
        <v>1</v>
      </c>
      <c r="F187" s="162" t="s">
        <v>3693</v>
      </c>
      <c r="H187" s="163">
        <v>108.65</v>
      </c>
      <c r="L187" s="160"/>
      <c r="M187" s="164"/>
      <c r="T187" s="165"/>
      <c r="AT187" s="43" t="s">
        <v>327</v>
      </c>
      <c r="AU187" s="43" t="s">
        <v>86</v>
      </c>
      <c r="AV187" s="12" t="s">
        <v>86</v>
      </c>
      <c r="AW187" s="12" t="s">
        <v>33</v>
      </c>
      <c r="AX187" s="12" t="s">
        <v>77</v>
      </c>
      <c r="AY187" s="43" t="s">
        <v>304</v>
      </c>
    </row>
    <row r="188" spans="2:65" s="12" customFormat="1" x14ac:dyDescent="0.2">
      <c r="B188" s="160"/>
      <c r="D188" s="161" t="s">
        <v>327</v>
      </c>
      <c r="E188" s="43" t="s">
        <v>1</v>
      </c>
      <c r="F188" s="162" t="s">
        <v>3694</v>
      </c>
      <c r="H188" s="163">
        <v>21.6</v>
      </c>
      <c r="L188" s="160"/>
      <c r="M188" s="164"/>
      <c r="T188" s="165"/>
      <c r="AT188" s="43" t="s">
        <v>327</v>
      </c>
      <c r="AU188" s="43" t="s">
        <v>86</v>
      </c>
      <c r="AV188" s="12" t="s">
        <v>86</v>
      </c>
      <c r="AW188" s="12" t="s">
        <v>33</v>
      </c>
      <c r="AX188" s="12" t="s">
        <v>77</v>
      </c>
      <c r="AY188" s="43" t="s">
        <v>304</v>
      </c>
    </row>
    <row r="189" spans="2:65" s="12" customFormat="1" x14ac:dyDescent="0.2">
      <c r="B189" s="160"/>
      <c r="D189" s="161" t="s">
        <v>327</v>
      </c>
      <c r="E189" s="43" t="s">
        <v>1</v>
      </c>
      <c r="F189" s="162" t="s">
        <v>3695</v>
      </c>
      <c r="H189" s="163">
        <v>19.600000000000001</v>
      </c>
      <c r="L189" s="160"/>
      <c r="M189" s="164"/>
      <c r="T189" s="165"/>
      <c r="AT189" s="43" t="s">
        <v>327</v>
      </c>
      <c r="AU189" s="43" t="s">
        <v>86</v>
      </c>
      <c r="AV189" s="12" t="s">
        <v>86</v>
      </c>
      <c r="AW189" s="12" t="s">
        <v>33</v>
      </c>
      <c r="AX189" s="12" t="s">
        <v>77</v>
      </c>
      <c r="AY189" s="43" t="s">
        <v>304</v>
      </c>
    </row>
    <row r="190" spans="2:65" s="14" customFormat="1" x14ac:dyDescent="0.2">
      <c r="B190" s="171"/>
      <c r="D190" s="161" t="s">
        <v>327</v>
      </c>
      <c r="E190" s="45" t="s">
        <v>1</v>
      </c>
      <c r="F190" s="172" t="s">
        <v>380</v>
      </c>
      <c r="H190" s="173">
        <v>279.85000000000002</v>
      </c>
      <c r="L190" s="171"/>
      <c r="M190" s="174"/>
      <c r="T190" s="175"/>
      <c r="AT190" s="45" t="s">
        <v>327</v>
      </c>
      <c r="AU190" s="45" t="s">
        <v>86</v>
      </c>
      <c r="AV190" s="14" t="s">
        <v>108</v>
      </c>
      <c r="AW190" s="14" t="s">
        <v>33</v>
      </c>
      <c r="AX190" s="14" t="s">
        <v>8</v>
      </c>
      <c r="AY190" s="45" t="s">
        <v>304</v>
      </c>
    </row>
    <row r="191" spans="2:65" s="1" customFormat="1" ht="24.2" customHeight="1" x14ac:dyDescent="0.2">
      <c r="B191" s="24"/>
      <c r="C191" s="150" t="s">
        <v>185</v>
      </c>
      <c r="D191" s="150" t="s">
        <v>306</v>
      </c>
      <c r="E191" s="151" t="s">
        <v>2598</v>
      </c>
      <c r="F191" s="152" t="s">
        <v>2599</v>
      </c>
      <c r="G191" s="153" t="s">
        <v>325</v>
      </c>
      <c r="H191" s="154">
        <v>158.26</v>
      </c>
      <c r="I191" s="40"/>
      <c r="J191" s="155">
        <f>ROUND(I191*H191,0)</f>
        <v>0</v>
      </c>
      <c r="K191" s="152" t="s">
        <v>1</v>
      </c>
      <c r="L191" s="24"/>
      <c r="M191" s="156" t="s">
        <v>1</v>
      </c>
      <c r="N191" s="157" t="s">
        <v>42</v>
      </c>
      <c r="P191" s="158">
        <f>O191*H191</f>
        <v>0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AR191" s="41" t="s">
        <v>108</v>
      </c>
      <c r="AT191" s="41" t="s">
        <v>306</v>
      </c>
      <c r="AU191" s="41" t="s">
        <v>86</v>
      </c>
      <c r="AY191" s="17" t="s">
        <v>304</v>
      </c>
      <c r="BE191" s="42">
        <f>IF(N191="základní",J191,0)</f>
        <v>0</v>
      </c>
      <c r="BF191" s="42">
        <f>IF(N191="snížená",J191,0)</f>
        <v>0</v>
      </c>
      <c r="BG191" s="42">
        <f>IF(N191="zákl. přenesená",J191,0)</f>
        <v>0</v>
      </c>
      <c r="BH191" s="42">
        <f>IF(N191="sníž. přenesená",J191,0)</f>
        <v>0</v>
      </c>
      <c r="BI191" s="42">
        <f>IF(N191="nulová",J191,0)</f>
        <v>0</v>
      </c>
      <c r="BJ191" s="17" t="s">
        <v>8</v>
      </c>
      <c r="BK191" s="42">
        <f>ROUND(I191*H191,0)</f>
        <v>0</v>
      </c>
      <c r="BL191" s="17" t="s">
        <v>108</v>
      </c>
      <c r="BM191" s="41" t="s">
        <v>92</v>
      </c>
    </row>
    <row r="192" spans="2:65" s="1" customFormat="1" ht="24.2" customHeight="1" x14ac:dyDescent="0.2">
      <c r="B192" s="24"/>
      <c r="C192" s="150" t="s">
        <v>339</v>
      </c>
      <c r="D192" s="150" t="s">
        <v>306</v>
      </c>
      <c r="E192" s="151" t="s">
        <v>3696</v>
      </c>
      <c r="F192" s="152" t="s">
        <v>3697</v>
      </c>
      <c r="G192" s="153" t="s">
        <v>325</v>
      </c>
      <c r="H192" s="154">
        <v>279.85000000000002</v>
      </c>
      <c r="I192" s="40"/>
      <c r="J192" s="155">
        <f>ROUND(I192*H192,0)</f>
        <v>0</v>
      </c>
      <c r="K192" s="152" t="s">
        <v>1</v>
      </c>
      <c r="L192" s="24"/>
      <c r="M192" s="156" t="s">
        <v>1</v>
      </c>
      <c r="N192" s="157" t="s">
        <v>42</v>
      </c>
      <c r="P192" s="158">
        <f>O192*H192</f>
        <v>0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41" t="s">
        <v>108</v>
      </c>
      <c r="AT192" s="41" t="s">
        <v>306</v>
      </c>
      <c r="AU192" s="41" t="s">
        <v>86</v>
      </c>
      <c r="AY192" s="17" t="s">
        <v>304</v>
      </c>
      <c r="BE192" s="42">
        <f>IF(N192="základní",J192,0)</f>
        <v>0</v>
      </c>
      <c r="BF192" s="42">
        <f>IF(N192="snížená",J192,0)</f>
        <v>0</v>
      </c>
      <c r="BG192" s="42">
        <f>IF(N192="zákl. přenesená",J192,0)</f>
        <v>0</v>
      </c>
      <c r="BH192" s="42">
        <f>IF(N192="sníž. přenesená",J192,0)</f>
        <v>0</v>
      </c>
      <c r="BI192" s="42">
        <f>IF(N192="nulová",J192,0)</f>
        <v>0</v>
      </c>
      <c r="BJ192" s="17" t="s">
        <v>8</v>
      </c>
      <c r="BK192" s="42">
        <f>ROUND(I192*H192,0)</f>
        <v>0</v>
      </c>
      <c r="BL192" s="17" t="s">
        <v>108</v>
      </c>
      <c r="BM192" s="41" t="s">
        <v>394</v>
      </c>
    </row>
    <row r="193" spans="2:65" s="1" customFormat="1" ht="37.9" customHeight="1" x14ac:dyDescent="0.2">
      <c r="B193" s="24"/>
      <c r="C193" s="150" t="s">
        <v>100</v>
      </c>
      <c r="D193" s="150" t="s">
        <v>306</v>
      </c>
      <c r="E193" s="151" t="s">
        <v>407</v>
      </c>
      <c r="F193" s="152" t="s">
        <v>408</v>
      </c>
      <c r="G193" s="153" t="s">
        <v>352</v>
      </c>
      <c r="H193" s="154">
        <v>43.231000000000002</v>
      </c>
      <c r="I193" s="40"/>
      <c r="J193" s="155">
        <f>ROUND(I193*H193,0)</f>
        <v>0</v>
      </c>
      <c r="K193" s="152" t="s">
        <v>1</v>
      </c>
      <c r="L193" s="24"/>
      <c r="M193" s="156" t="s">
        <v>1</v>
      </c>
      <c r="N193" s="157" t="s">
        <v>42</v>
      </c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AR193" s="41" t="s">
        <v>108</v>
      </c>
      <c r="AT193" s="41" t="s">
        <v>306</v>
      </c>
      <c r="AU193" s="41" t="s">
        <v>86</v>
      </c>
      <c r="AY193" s="17" t="s">
        <v>304</v>
      </c>
      <c r="BE193" s="42">
        <f>IF(N193="základní",J193,0)</f>
        <v>0</v>
      </c>
      <c r="BF193" s="42">
        <f>IF(N193="snížená",J193,0)</f>
        <v>0</v>
      </c>
      <c r="BG193" s="42">
        <f>IF(N193="zákl. přenesená",J193,0)</f>
        <v>0</v>
      </c>
      <c r="BH193" s="42">
        <f>IF(N193="sníž. přenesená",J193,0)</f>
        <v>0</v>
      </c>
      <c r="BI193" s="42">
        <f>IF(N193="nulová",J193,0)</f>
        <v>0</v>
      </c>
      <c r="BJ193" s="17" t="s">
        <v>8</v>
      </c>
      <c r="BK193" s="42">
        <f>ROUND(I193*H193,0)</f>
        <v>0</v>
      </c>
      <c r="BL193" s="17" t="s">
        <v>108</v>
      </c>
      <c r="BM193" s="41" t="s">
        <v>402</v>
      </c>
    </row>
    <row r="194" spans="2:65" s="12" customFormat="1" x14ac:dyDescent="0.2">
      <c r="B194" s="160"/>
      <c r="D194" s="161" t="s">
        <v>327</v>
      </c>
      <c r="E194" s="43" t="s">
        <v>1</v>
      </c>
      <c r="F194" s="162" t="s">
        <v>3698</v>
      </c>
      <c r="H194" s="163">
        <v>26.646999999999998</v>
      </c>
      <c r="L194" s="160"/>
      <c r="M194" s="164"/>
      <c r="T194" s="165"/>
      <c r="AT194" s="43" t="s">
        <v>327</v>
      </c>
      <c r="AU194" s="43" t="s">
        <v>86</v>
      </c>
      <c r="AV194" s="12" t="s">
        <v>86</v>
      </c>
      <c r="AW194" s="12" t="s">
        <v>33</v>
      </c>
      <c r="AX194" s="12" t="s">
        <v>77</v>
      </c>
      <c r="AY194" s="43" t="s">
        <v>304</v>
      </c>
    </row>
    <row r="195" spans="2:65" s="12" customFormat="1" x14ac:dyDescent="0.2">
      <c r="B195" s="160"/>
      <c r="D195" s="161" t="s">
        <v>327</v>
      </c>
      <c r="E195" s="43" t="s">
        <v>1</v>
      </c>
      <c r="F195" s="162" t="s">
        <v>3699</v>
      </c>
      <c r="H195" s="163">
        <v>11.324</v>
      </c>
      <c r="L195" s="160"/>
      <c r="M195" s="164"/>
      <c r="T195" s="165"/>
      <c r="AT195" s="43" t="s">
        <v>327</v>
      </c>
      <c r="AU195" s="43" t="s">
        <v>86</v>
      </c>
      <c r="AV195" s="12" t="s">
        <v>86</v>
      </c>
      <c r="AW195" s="12" t="s">
        <v>33</v>
      </c>
      <c r="AX195" s="12" t="s">
        <v>77</v>
      </c>
      <c r="AY195" s="43" t="s">
        <v>304</v>
      </c>
    </row>
    <row r="196" spans="2:65" s="12" customFormat="1" x14ac:dyDescent="0.2">
      <c r="B196" s="160"/>
      <c r="D196" s="161" t="s">
        <v>327</v>
      </c>
      <c r="E196" s="43" t="s">
        <v>1</v>
      </c>
      <c r="F196" s="162" t="s">
        <v>3700</v>
      </c>
      <c r="H196" s="163">
        <v>5.26</v>
      </c>
      <c r="L196" s="160"/>
      <c r="M196" s="164"/>
      <c r="T196" s="165"/>
      <c r="AT196" s="43" t="s">
        <v>327</v>
      </c>
      <c r="AU196" s="43" t="s">
        <v>86</v>
      </c>
      <c r="AV196" s="12" t="s">
        <v>86</v>
      </c>
      <c r="AW196" s="12" t="s">
        <v>33</v>
      </c>
      <c r="AX196" s="12" t="s">
        <v>77</v>
      </c>
      <c r="AY196" s="43" t="s">
        <v>304</v>
      </c>
    </row>
    <row r="197" spans="2:65" s="14" customFormat="1" x14ac:dyDescent="0.2">
      <c r="B197" s="171"/>
      <c r="D197" s="161" t="s">
        <v>327</v>
      </c>
      <c r="E197" s="45" t="s">
        <v>1</v>
      </c>
      <c r="F197" s="172" t="s">
        <v>380</v>
      </c>
      <c r="H197" s="173">
        <v>43.230999999999995</v>
      </c>
      <c r="L197" s="171"/>
      <c r="M197" s="174"/>
      <c r="T197" s="175"/>
      <c r="AT197" s="45" t="s">
        <v>327</v>
      </c>
      <c r="AU197" s="45" t="s">
        <v>86</v>
      </c>
      <c r="AV197" s="14" t="s">
        <v>108</v>
      </c>
      <c r="AW197" s="14" t="s">
        <v>33</v>
      </c>
      <c r="AX197" s="14" t="s">
        <v>8</v>
      </c>
      <c r="AY197" s="45" t="s">
        <v>304</v>
      </c>
    </row>
    <row r="198" spans="2:65" s="1" customFormat="1" ht="37.9" customHeight="1" x14ac:dyDescent="0.2">
      <c r="B198" s="24"/>
      <c r="C198" s="150" t="s">
        <v>349</v>
      </c>
      <c r="D198" s="150" t="s">
        <v>306</v>
      </c>
      <c r="E198" s="151" t="s">
        <v>410</v>
      </c>
      <c r="F198" s="152" t="s">
        <v>411</v>
      </c>
      <c r="G198" s="153" t="s">
        <v>352</v>
      </c>
      <c r="H198" s="154">
        <v>864.62</v>
      </c>
      <c r="I198" s="40"/>
      <c r="J198" s="155">
        <f>ROUND(I198*H198,0)</f>
        <v>0</v>
      </c>
      <c r="K198" s="152" t="s">
        <v>1</v>
      </c>
      <c r="L198" s="24"/>
      <c r="M198" s="156" t="s">
        <v>1</v>
      </c>
      <c r="N198" s="157" t="s">
        <v>42</v>
      </c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AR198" s="41" t="s">
        <v>108</v>
      </c>
      <c r="AT198" s="41" t="s">
        <v>306</v>
      </c>
      <c r="AU198" s="41" t="s">
        <v>86</v>
      </c>
      <c r="AY198" s="17" t="s">
        <v>304</v>
      </c>
      <c r="BE198" s="42">
        <f>IF(N198="základní",J198,0)</f>
        <v>0</v>
      </c>
      <c r="BF198" s="42">
        <f>IF(N198="snížená",J198,0)</f>
        <v>0</v>
      </c>
      <c r="BG198" s="42">
        <f>IF(N198="zákl. přenesená",J198,0)</f>
        <v>0</v>
      </c>
      <c r="BH198" s="42">
        <f>IF(N198="sníž. přenesená",J198,0)</f>
        <v>0</v>
      </c>
      <c r="BI198" s="42">
        <f>IF(N198="nulová",J198,0)</f>
        <v>0</v>
      </c>
      <c r="BJ198" s="17" t="s">
        <v>8</v>
      </c>
      <c r="BK198" s="42">
        <f>ROUND(I198*H198,0)</f>
        <v>0</v>
      </c>
      <c r="BL198" s="17" t="s">
        <v>108</v>
      </c>
      <c r="BM198" s="41" t="s">
        <v>236</v>
      </c>
    </row>
    <row r="199" spans="2:65" s="15" customFormat="1" x14ac:dyDescent="0.2">
      <c r="B199" s="195"/>
      <c r="D199" s="161" t="s">
        <v>327</v>
      </c>
      <c r="E199" s="48" t="s">
        <v>1</v>
      </c>
      <c r="F199" s="196" t="s">
        <v>3701</v>
      </c>
      <c r="H199" s="48" t="s">
        <v>1</v>
      </c>
      <c r="L199" s="195"/>
      <c r="M199" s="197"/>
      <c r="T199" s="198"/>
      <c r="AT199" s="48" t="s">
        <v>327</v>
      </c>
      <c r="AU199" s="48" t="s">
        <v>86</v>
      </c>
      <c r="AV199" s="15" t="s">
        <v>8</v>
      </c>
      <c r="AW199" s="15" t="s">
        <v>33</v>
      </c>
      <c r="AX199" s="15" t="s">
        <v>77</v>
      </c>
      <c r="AY199" s="48" t="s">
        <v>304</v>
      </c>
    </row>
    <row r="200" spans="2:65" s="12" customFormat="1" x14ac:dyDescent="0.2">
      <c r="B200" s="160"/>
      <c r="D200" s="161" t="s">
        <v>327</v>
      </c>
      <c r="E200" s="43" t="s">
        <v>1</v>
      </c>
      <c r="F200" s="162" t="s">
        <v>3702</v>
      </c>
      <c r="H200" s="163">
        <v>532.94000000000005</v>
      </c>
      <c r="L200" s="160"/>
      <c r="M200" s="164"/>
      <c r="T200" s="165"/>
      <c r="AT200" s="43" t="s">
        <v>327</v>
      </c>
      <c r="AU200" s="43" t="s">
        <v>86</v>
      </c>
      <c r="AV200" s="12" t="s">
        <v>86</v>
      </c>
      <c r="AW200" s="12" t="s">
        <v>33</v>
      </c>
      <c r="AX200" s="12" t="s">
        <v>77</v>
      </c>
      <c r="AY200" s="43" t="s">
        <v>304</v>
      </c>
    </row>
    <row r="201" spans="2:65" s="12" customFormat="1" x14ac:dyDescent="0.2">
      <c r="B201" s="160"/>
      <c r="D201" s="161" t="s">
        <v>327</v>
      </c>
      <c r="E201" s="43" t="s">
        <v>1</v>
      </c>
      <c r="F201" s="162" t="s">
        <v>3703</v>
      </c>
      <c r="H201" s="163">
        <v>226.48</v>
      </c>
      <c r="L201" s="160"/>
      <c r="M201" s="164"/>
      <c r="T201" s="165"/>
      <c r="AT201" s="43" t="s">
        <v>327</v>
      </c>
      <c r="AU201" s="43" t="s">
        <v>86</v>
      </c>
      <c r="AV201" s="12" t="s">
        <v>86</v>
      </c>
      <c r="AW201" s="12" t="s">
        <v>33</v>
      </c>
      <c r="AX201" s="12" t="s">
        <v>77</v>
      </c>
      <c r="AY201" s="43" t="s">
        <v>304</v>
      </c>
    </row>
    <row r="202" spans="2:65" s="12" customFormat="1" x14ac:dyDescent="0.2">
      <c r="B202" s="160"/>
      <c r="D202" s="161" t="s">
        <v>327</v>
      </c>
      <c r="E202" s="43" t="s">
        <v>1</v>
      </c>
      <c r="F202" s="162" t="s">
        <v>3704</v>
      </c>
      <c r="H202" s="163">
        <v>105.2</v>
      </c>
      <c r="L202" s="160"/>
      <c r="M202" s="164"/>
      <c r="T202" s="165"/>
      <c r="AT202" s="43" t="s">
        <v>327</v>
      </c>
      <c r="AU202" s="43" t="s">
        <v>86</v>
      </c>
      <c r="AV202" s="12" t="s">
        <v>86</v>
      </c>
      <c r="AW202" s="12" t="s">
        <v>33</v>
      </c>
      <c r="AX202" s="12" t="s">
        <v>77</v>
      </c>
      <c r="AY202" s="43" t="s">
        <v>304</v>
      </c>
    </row>
    <row r="203" spans="2:65" s="14" customFormat="1" x14ac:dyDescent="0.2">
      <c r="B203" s="171"/>
      <c r="D203" s="161" t="s">
        <v>327</v>
      </c>
      <c r="E203" s="45" t="s">
        <v>1</v>
      </c>
      <c r="F203" s="172" t="s">
        <v>380</v>
      </c>
      <c r="H203" s="173">
        <v>864.62000000000012</v>
      </c>
      <c r="L203" s="171"/>
      <c r="M203" s="174"/>
      <c r="T203" s="175"/>
      <c r="AT203" s="45" t="s">
        <v>327</v>
      </c>
      <c r="AU203" s="45" t="s">
        <v>86</v>
      </c>
      <c r="AV203" s="14" t="s">
        <v>108</v>
      </c>
      <c r="AW203" s="14" t="s">
        <v>33</v>
      </c>
      <c r="AX203" s="14" t="s">
        <v>8</v>
      </c>
      <c r="AY203" s="45" t="s">
        <v>304</v>
      </c>
    </row>
    <row r="204" spans="2:65" s="1" customFormat="1" ht="24.2" customHeight="1" x14ac:dyDescent="0.2">
      <c r="B204" s="24"/>
      <c r="C204" s="150" t="s">
        <v>82</v>
      </c>
      <c r="D204" s="150" t="s">
        <v>306</v>
      </c>
      <c r="E204" s="151" t="s">
        <v>2602</v>
      </c>
      <c r="F204" s="152" t="s">
        <v>2603</v>
      </c>
      <c r="G204" s="153" t="s">
        <v>352</v>
      </c>
      <c r="H204" s="154">
        <v>43.231000000000002</v>
      </c>
      <c r="I204" s="40"/>
      <c r="J204" s="155">
        <f>ROUND(I204*H204,0)</f>
        <v>0</v>
      </c>
      <c r="K204" s="152" t="s">
        <v>1</v>
      </c>
      <c r="L204" s="24"/>
      <c r="M204" s="156" t="s">
        <v>1</v>
      </c>
      <c r="N204" s="157" t="s">
        <v>42</v>
      </c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AR204" s="41" t="s">
        <v>108</v>
      </c>
      <c r="AT204" s="41" t="s">
        <v>306</v>
      </c>
      <c r="AU204" s="41" t="s">
        <v>86</v>
      </c>
      <c r="AY204" s="17" t="s">
        <v>304</v>
      </c>
      <c r="BE204" s="42">
        <f>IF(N204="základní",J204,0)</f>
        <v>0</v>
      </c>
      <c r="BF204" s="42">
        <f>IF(N204="snížená",J204,0)</f>
        <v>0</v>
      </c>
      <c r="BG204" s="42">
        <f>IF(N204="zákl. přenesená",J204,0)</f>
        <v>0</v>
      </c>
      <c r="BH204" s="42">
        <f>IF(N204="sníž. přenesená",J204,0)</f>
        <v>0</v>
      </c>
      <c r="BI204" s="42">
        <f>IF(N204="nulová",J204,0)</f>
        <v>0</v>
      </c>
      <c r="BJ204" s="17" t="s">
        <v>8</v>
      </c>
      <c r="BK204" s="42">
        <f>ROUND(I204*H204,0)</f>
        <v>0</v>
      </c>
      <c r="BL204" s="17" t="s">
        <v>108</v>
      </c>
      <c r="BM204" s="41" t="s">
        <v>425</v>
      </c>
    </row>
    <row r="205" spans="2:65" s="12" customFormat="1" x14ac:dyDescent="0.2">
      <c r="B205" s="160"/>
      <c r="D205" s="161" t="s">
        <v>327</v>
      </c>
      <c r="E205" s="43" t="s">
        <v>1</v>
      </c>
      <c r="F205" s="162" t="s">
        <v>3698</v>
      </c>
      <c r="H205" s="163">
        <v>26.646999999999998</v>
      </c>
      <c r="L205" s="160"/>
      <c r="M205" s="164"/>
      <c r="T205" s="165"/>
      <c r="AT205" s="43" t="s">
        <v>327</v>
      </c>
      <c r="AU205" s="43" t="s">
        <v>86</v>
      </c>
      <c r="AV205" s="12" t="s">
        <v>86</v>
      </c>
      <c r="AW205" s="12" t="s">
        <v>33</v>
      </c>
      <c r="AX205" s="12" t="s">
        <v>77</v>
      </c>
      <c r="AY205" s="43" t="s">
        <v>304</v>
      </c>
    </row>
    <row r="206" spans="2:65" s="12" customFormat="1" x14ac:dyDescent="0.2">
      <c r="B206" s="160"/>
      <c r="D206" s="161" t="s">
        <v>327</v>
      </c>
      <c r="E206" s="43" t="s">
        <v>1</v>
      </c>
      <c r="F206" s="162" t="s">
        <v>3699</v>
      </c>
      <c r="H206" s="163">
        <v>11.324</v>
      </c>
      <c r="L206" s="160"/>
      <c r="M206" s="164"/>
      <c r="T206" s="165"/>
      <c r="AT206" s="43" t="s">
        <v>327</v>
      </c>
      <c r="AU206" s="43" t="s">
        <v>86</v>
      </c>
      <c r="AV206" s="12" t="s">
        <v>86</v>
      </c>
      <c r="AW206" s="12" t="s">
        <v>33</v>
      </c>
      <c r="AX206" s="12" t="s">
        <v>77</v>
      </c>
      <c r="AY206" s="43" t="s">
        <v>304</v>
      </c>
    </row>
    <row r="207" spans="2:65" s="12" customFormat="1" x14ac:dyDescent="0.2">
      <c r="B207" s="160"/>
      <c r="D207" s="161" t="s">
        <v>327</v>
      </c>
      <c r="E207" s="43" t="s">
        <v>1</v>
      </c>
      <c r="F207" s="162" t="s">
        <v>3700</v>
      </c>
      <c r="H207" s="163">
        <v>5.26</v>
      </c>
      <c r="L207" s="160"/>
      <c r="M207" s="164"/>
      <c r="T207" s="165"/>
      <c r="AT207" s="43" t="s">
        <v>327</v>
      </c>
      <c r="AU207" s="43" t="s">
        <v>86</v>
      </c>
      <c r="AV207" s="12" t="s">
        <v>86</v>
      </c>
      <c r="AW207" s="12" t="s">
        <v>33</v>
      </c>
      <c r="AX207" s="12" t="s">
        <v>77</v>
      </c>
      <c r="AY207" s="43" t="s">
        <v>304</v>
      </c>
    </row>
    <row r="208" spans="2:65" s="14" customFormat="1" x14ac:dyDescent="0.2">
      <c r="B208" s="171"/>
      <c r="D208" s="161" t="s">
        <v>327</v>
      </c>
      <c r="E208" s="45" t="s">
        <v>1</v>
      </c>
      <c r="F208" s="172" t="s">
        <v>380</v>
      </c>
      <c r="H208" s="173">
        <v>43.230999999999995</v>
      </c>
      <c r="L208" s="171"/>
      <c r="M208" s="174"/>
      <c r="T208" s="175"/>
      <c r="AT208" s="45" t="s">
        <v>327</v>
      </c>
      <c r="AU208" s="45" t="s">
        <v>86</v>
      </c>
      <c r="AV208" s="14" t="s">
        <v>108</v>
      </c>
      <c r="AW208" s="14" t="s">
        <v>33</v>
      </c>
      <c r="AX208" s="14" t="s">
        <v>8</v>
      </c>
      <c r="AY208" s="45" t="s">
        <v>304</v>
      </c>
    </row>
    <row r="209" spans="2:65" s="1" customFormat="1" ht="37.9" customHeight="1" x14ac:dyDescent="0.2">
      <c r="B209" s="24"/>
      <c r="C209" s="150" t="s">
        <v>9</v>
      </c>
      <c r="D209" s="150" t="s">
        <v>306</v>
      </c>
      <c r="E209" s="151" t="s">
        <v>414</v>
      </c>
      <c r="F209" s="152" t="s">
        <v>3705</v>
      </c>
      <c r="G209" s="153" t="s">
        <v>416</v>
      </c>
      <c r="H209" s="154">
        <v>77.816000000000003</v>
      </c>
      <c r="I209" s="40"/>
      <c r="J209" s="155">
        <f>ROUND(I209*H209,0)</f>
        <v>0</v>
      </c>
      <c r="K209" s="152" t="s">
        <v>1</v>
      </c>
      <c r="L209" s="24"/>
      <c r="M209" s="156" t="s">
        <v>1</v>
      </c>
      <c r="N209" s="157" t="s">
        <v>42</v>
      </c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AR209" s="41" t="s">
        <v>108</v>
      </c>
      <c r="AT209" s="41" t="s">
        <v>306</v>
      </c>
      <c r="AU209" s="41" t="s">
        <v>86</v>
      </c>
      <c r="AY209" s="17" t="s">
        <v>304</v>
      </c>
      <c r="BE209" s="42">
        <f>IF(N209="základní",J209,0)</f>
        <v>0</v>
      </c>
      <c r="BF209" s="42">
        <f>IF(N209="snížená",J209,0)</f>
        <v>0</v>
      </c>
      <c r="BG209" s="42">
        <f>IF(N209="zákl. přenesená",J209,0)</f>
        <v>0</v>
      </c>
      <c r="BH209" s="42">
        <f>IF(N209="sníž. přenesená",J209,0)</f>
        <v>0</v>
      </c>
      <c r="BI209" s="42">
        <f>IF(N209="nulová",J209,0)</f>
        <v>0</v>
      </c>
      <c r="BJ209" s="17" t="s">
        <v>8</v>
      </c>
      <c r="BK209" s="42">
        <f>ROUND(I209*H209,0)</f>
        <v>0</v>
      </c>
      <c r="BL209" s="17" t="s">
        <v>108</v>
      </c>
      <c r="BM209" s="41" t="s">
        <v>436</v>
      </c>
    </row>
    <row r="210" spans="2:65" s="12" customFormat="1" x14ac:dyDescent="0.2">
      <c r="B210" s="160"/>
      <c r="D210" s="161" t="s">
        <v>327</v>
      </c>
      <c r="E210" s="43" t="s">
        <v>1</v>
      </c>
      <c r="F210" s="162" t="s">
        <v>3706</v>
      </c>
      <c r="H210" s="163">
        <v>47.965000000000003</v>
      </c>
      <c r="L210" s="160"/>
      <c r="M210" s="164"/>
      <c r="T210" s="165"/>
      <c r="AT210" s="43" t="s">
        <v>327</v>
      </c>
      <c r="AU210" s="43" t="s">
        <v>86</v>
      </c>
      <c r="AV210" s="12" t="s">
        <v>86</v>
      </c>
      <c r="AW210" s="12" t="s">
        <v>33</v>
      </c>
      <c r="AX210" s="12" t="s">
        <v>77</v>
      </c>
      <c r="AY210" s="43" t="s">
        <v>304</v>
      </c>
    </row>
    <row r="211" spans="2:65" s="12" customFormat="1" x14ac:dyDescent="0.2">
      <c r="B211" s="160"/>
      <c r="D211" s="161" t="s">
        <v>327</v>
      </c>
      <c r="E211" s="43" t="s">
        <v>1</v>
      </c>
      <c r="F211" s="162" t="s">
        <v>3707</v>
      </c>
      <c r="H211" s="163">
        <v>20.382999999999999</v>
      </c>
      <c r="L211" s="160"/>
      <c r="M211" s="164"/>
      <c r="T211" s="165"/>
      <c r="AT211" s="43" t="s">
        <v>327</v>
      </c>
      <c r="AU211" s="43" t="s">
        <v>86</v>
      </c>
      <c r="AV211" s="12" t="s">
        <v>86</v>
      </c>
      <c r="AW211" s="12" t="s">
        <v>33</v>
      </c>
      <c r="AX211" s="12" t="s">
        <v>77</v>
      </c>
      <c r="AY211" s="43" t="s">
        <v>304</v>
      </c>
    </row>
    <row r="212" spans="2:65" s="12" customFormat="1" x14ac:dyDescent="0.2">
      <c r="B212" s="160"/>
      <c r="D212" s="161" t="s">
        <v>327</v>
      </c>
      <c r="E212" s="43" t="s">
        <v>1</v>
      </c>
      <c r="F212" s="162" t="s">
        <v>3708</v>
      </c>
      <c r="H212" s="163">
        <v>9.468</v>
      </c>
      <c r="L212" s="160"/>
      <c r="M212" s="164"/>
      <c r="T212" s="165"/>
      <c r="AT212" s="43" t="s">
        <v>327</v>
      </c>
      <c r="AU212" s="43" t="s">
        <v>86</v>
      </c>
      <c r="AV212" s="12" t="s">
        <v>86</v>
      </c>
      <c r="AW212" s="12" t="s">
        <v>33</v>
      </c>
      <c r="AX212" s="12" t="s">
        <v>77</v>
      </c>
      <c r="AY212" s="43" t="s">
        <v>304</v>
      </c>
    </row>
    <row r="213" spans="2:65" s="14" customFormat="1" x14ac:dyDescent="0.2">
      <c r="B213" s="171"/>
      <c r="D213" s="161" t="s">
        <v>327</v>
      </c>
      <c r="E213" s="45" t="s">
        <v>1</v>
      </c>
      <c r="F213" s="172" t="s">
        <v>380</v>
      </c>
      <c r="H213" s="173">
        <v>77.816000000000003</v>
      </c>
      <c r="L213" s="171"/>
      <c r="M213" s="174"/>
      <c r="T213" s="175"/>
      <c r="AT213" s="45" t="s">
        <v>327</v>
      </c>
      <c r="AU213" s="45" t="s">
        <v>86</v>
      </c>
      <c r="AV213" s="14" t="s">
        <v>108</v>
      </c>
      <c r="AW213" s="14" t="s">
        <v>33</v>
      </c>
      <c r="AX213" s="14" t="s">
        <v>8</v>
      </c>
      <c r="AY213" s="45" t="s">
        <v>304</v>
      </c>
    </row>
    <row r="214" spans="2:65" s="1" customFormat="1" ht="16.5" customHeight="1" x14ac:dyDescent="0.2">
      <c r="B214" s="24"/>
      <c r="C214" s="150" t="s">
        <v>89</v>
      </c>
      <c r="D214" s="150" t="s">
        <v>306</v>
      </c>
      <c r="E214" s="151" t="s">
        <v>2605</v>
      </c>
      <c r="F214" s="152" t="s">
        <v>2606</v>
      </c>
      <c r="G214" s="153" t="s">
        <v>352</v>
      </c>
      <c r="H214" s="154">
        <v>43.231000000000002</v>
      </c>
      <c r="I214" s="40"/>
      <c r="J214" s="155">
        <f>ROUND(I214*H214,0)</f>
        <v>0</v>
      </c>
      <c r="K214" s="152" t="s">
        <v>1</v>
      </c>
      <c r="L214" s="24"/>
      <c r="M214" s="156" t="s">
        <v>1</v>
      </c>
      <c r="N214" s="157" t="s">
        <v>42</v>
      </c>
      <c r="P214" s="158">
        <f>O214*H214</f>
        <v>0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AR214" s="41" t="s">
        <v>108</v>
      </c>
      <c r="AT214" s="41" t="s">
        <v>306</v>
      </c>
      <c r="AU214" s="41" t="s">
        <v>86</v>
      </c>
      <c r="AY214" s="17" t="s">
        <v>304</v>
      </c>
      <c r="BE214" s="42">
        <f>IF(N214="základní",J214,0)</f>
        <v>0</v>
      </c>
      <c r="BF214" s="42">
        <f>IF(N214="snížená",J214,0)</f>
        <v>0</v>
      </c>
      <c r="BG214" s="42">
        <f>IF(N214="zákl. přenesená",J214,0)</f>
        <v>0</v>
      </c>
      <c r="BH214" s="42">
        <f>IF(N214="sníž. přenesená",J214,0)</f>
        <v>0</v>
      </c>
      <c r="BI214" s="42">
        <f>IF(N214="nulová",J214,0)</f>
        <v>0</v>
      </c>
      <c r="BJ214" s="17" t="s">
        <v>8</v>
      </c>
      <c r="BK214" s="42">
        <f>ROUND(I214*H214,0)</f>
        <v>0</v>
      </c>
      <c r="BL214" s="17" t="s">
        <v>108</v>
      </c>
      <c r="BM214" s="41" t="s">
        <v>446</v>
      </c>
    </row>
    <row r="215" spans="2:65" s="12" customFormat="1" x14ac:dyDescent="0.2">
      <c r="B215" s="160"/>
      <c r="D215" s="161" t="s">
        <v>327</v>
      </c>
      <c r="E215" s="43" t="s">
        <v>1</v>
      </c>
      <c r="F215" s="162" t="s">
        <v>3698</v>
      </c>
      <c r="H215" s="163">
        <v>26.646999999999998</v>
      </c>
      <c r="L215" s="160"/>
      <c r="M215" s="164"/>
      <c r="T215" s="165"/>
      <c r="AT215" s="43" t="s">
        <v>327</v>
      </c>
      <c r="AU215" s="43" t="s">
        <v>86</v>
      </c>
      <c r="AV215" s="12" t="s">
        <v>86</v>
      </c>
      <c r="AW215" s="12" t="s">
        <v>33</v>
      </c>
      <c r="AX215" s="12" t="s">
        <v>77</v>
      </c>
      <c r="AY215" s="43" t="s">
        <v>304</v>
      </c>
    </row>
    <row r="216" spans="2:65" s="12" customFormat="1" x14ac:dyDescent="0.2">
      <c r="B216" s="160"/>
      <c r="D216" s="161" t="s">
        <v>327</v>
      </c>
      <c r="E216" s="43" t="s">
        <v>1</v>
      </c>
      <c r="F216" s="162" t="s">
        <v>3699</v>
      </c>
      <c r="H216" s="163">
        <v>11.324</v>
      </c>
      <c r="L216" s="160"/>
      <c r="M216" s="164"/>
      <c r="T216" s="165"/>
      <c r="AT216" s="43" t="s">
        <v>327</v>
      </c>
      <c r="AU216" s="43" t="s">
        <v>86</v>
      </c>
      <c r="AV216" s="12" t="s">
        <v>86</v>
      </c>
      <c r="AW216" s="12" t="s">
        <v>33</v>
      </c>
      <c r="AX216" s="12" t="s">
        <v>77</v>
      </c>
      <c r="AY216" s="43" t="s">
        <v>304</v>
      </c>
    </row>
    <row r="217" spans="2:65" s="12" customFormat="1" x14ac:dyDescent="0.2">
      <c r="B217" s="160"/>
      <c r="D217" s="161" t="s">
        <v>327</v>
      </c>
      <c r="E217" s="43" t="s">
        <v>1</v>
      </c>
      <c r="F217" s="162" t="s">
        <v>3700</v>
      </c>
      <c r="H217" s="163">
        <v>5.26</v>
      </c>
      <c r="L217" s="160"/>
      <c r="M217" s="164"/>
      <c r="T217" s="165"/>
      <c r="AT217" s="43" t="s">
        <v>327</v>
      </c>
      <c r="AU217" s="43" t="s">
        <v>86</v>
      </c>
      <c r="AV217" s="12" t="s">
        <v>86</v>
      </c>
      <c r="AW217" s="12" t="s">
        <v>33</v>
      </c>
      <c r="AX217" s="12" t="s">
        <v>77</v>
      </c>
      <c r="AY217" s="43" t="s">
        <v>304</v>
      </c>
    </row>
    <row r="218" spans="2:65" s="14" customFormat="1" x14ac:dyDescent="0.2">
      <c r="B218" s="171"/>
      <c r="D218" s="161" t="s">
        <v>327</v>
      </c>
      <c r="E218" s="45" t="s">
        <v>1</v>
      </c>
      <c r="F218" s="172" t="s">
        <v>380</v>
      </c>
      <c r="H218" s="173">
        <v>43.230999999999995</v>
      </c>
      <c r="L218" s="171"/>
      <c r="M218" s="174"/>
      <c r="T218" s="175"/>
      <c r="AT218" s="45" t="s">
        <v>327</v>
      </c>
      <c r="AU218" s="45" t="s">
        <v>86</v>
      </c>
      <c r="AV218" s="14" t="s">
        <v>108</v>
      </c>
      <c r="AW218" s="14" t="s">
        <v>33</v>
      </c>
      <c r="AX218" s="14" t="s">
        <v>8</v>
      </c>
      <c r="AY218" s="45" t="s">
        <v>304</v>
      </c>
    </row>
    <row r="219" spans="2:65" s="1" customFormat="1" ht="24.2" customHeight="1" x14ac:dyDescent="0.2">
      <c r="B219" s="24"/>
      <c r="C219" s="150" t="s">
        <v>92</v>
      </c>
      <c r="D219" s="150" t="s">
        <v>306</v>
      </c>
      <c r="E219" s="151" t="s">
        <v>2607</v>
      </c>
      <c r="F219" s="152" t="s">
        <v>2608</v>
      </c>
      <c r="G219" s="153" t="s">
        <v>352</v>
      </c>
      <c r="H219" s="154">
        <v>145.869</v>
      </c>
      <c r="I219" s="40"/>
      <c r="J219" s="155">
        <f>ROUND(I219*H219,0)</f>
        <v>0</v>
      </c>
      <c r="K219" s="152" t="s">
        <v>1</v>
      </c>
      <c r="L219" s="24"/>
      <c r="M219" s="156" t="s">
        <v>1</v>
      </c>
      <c r="N219" s="157" t="s">
        <v>42</v>
      </c>
      <c r="P219" s="158">
        <f>O219*H219</f>
        <v>0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41" t="s">
        <v>108</v>
      </c>
      <c r="AT219" s="41" t="s">
        <v>306</v>
      </c>
      <c r="AU219" s="41" t="s">
        <v>86</v>
      </c>
      <c r="AY219" s="17" t="s">
        <v>304</v>
      </c>
      <c r="BE219" s="42">
        <f>IF(N219="základní",J219,0)</f>
        <v>0</v>
      </c>
      <c r="BF219" s="42">
        <f>IF(N219="snížená",J219,0)</f>
        <v>0</v>
      </c>
      <c r="BG219" s="42">
        <f>IF(N219="zákl. přenesená",J219,0)</f>
        <v>0</v>
      </c>
      <c r="BH219" s="42">
        <f>IF(N219="sníž. přenesená",J219,0)</f>
        <v>0</v>
      </c>
      <c r="BI219" s="42">
        <f>IF(N219="nulová",J219,0)</f>
        <v>0</v>
      </c>
      <c r="BJ219" s="17" t="s">
        <v>8</v>
      </c>
      <c r="BK219" s="42">
        <f>ROUND(I219*H219,0)</f>
        <v>0</v>
      </c>
      <c r="BL219" s="17" t="s">
        <v>108</v>
      </c>
      <c r="BM219" s="41" t="s">
        <v>455</v>
      </c>
    </row>
    <row r="220" spans="2:65" s="12" customFormat="1" x14ac:dyDescent="0.2">
      <c r="B220" s="160"/>
      <c r="D220" s="161" t="s">
        <v>327</v>
      </c>
      <c r="E220" s="43" t="s">
        <v>1</v>
      </c>
      <c r="F220" s="162" t="s">
        <v>3709</v>
      </c>
      <c r="H220" s="163">
        <v>91.570999999999998</v>
      </c>
      <c r="L220" s="160"/>
      <c r="M220" s="164"/>
      <c r="T220" s="165"/>
      <c r="AT220" s="43" t="s">
        <v>327</v>
      </c>
      <c r="AU220" s="43" t="s">
        <v>86</v>
      </c>
      <c r="AV220" s="12" t="s">
        <v>86</v>
      </c>
      <c r="AW220" s="12" t="s">
        <v>33</v>
      </c>
      <c r="AX220" s="12" t="s">
        <v>77</v>
      </c>
      <c r="AY220" s="43" t="s">
        <v>304</v>
      </c>
    </row>
    <row r="221" spans="2:65" s="12" customFormat="1" x14ac:dyDescent="0.2">
      <c r="B221" s="160"/>
      <c r="D221" s="161" t="s">
        <v>327</v>
      </c>
      <c r="E221" s="43" t="s">
        <v>1</v>
      </c>
      <c r="F221" s="162" t="s">
        <v>3710</v>
      </c>
      <c r="H221" s="163">
        <v>49.762</v>
      </c>
      <c r="L221" s="160"/>
      <c r="M221" s="164"/>
      <c r="T221" s="165"/>
      <c r="AT221" s="43" t="s">
        <v>327</v>
      </c>
      <c r="AU221" s="43" t="s">
        <v>86</v>
      </c>
      <c r="AV221" s="12" t="s">
        <v>86</v>
      </c>
      <c r="AW221" s="12" t="s">
        <v>33</v>
      </c>
      <c r="AX221" s="12" t="s">
        <v>77</v>
      </c>
      <c r="AY221" s="43" t="s">
        <v>304</v>
      </c>
    </row>
    <row r="222" spans="2:65" s="12" customFormat="1" x14ac:dyDescent="0.2">
      <c r="B222" s="160"/>
      <c r="D222" s="161" t="s">
        <v>327</v>
      </c>
      <c r="E222" s="43" t="s">
        <v>1</v>
      </c>
      <c r="F222" s="162" t="s">
        <v>3711</v>
      </c>
      <c r="H222" s="163">
        <v>4.5359999999999996</v>
      </c>
      <c r="L222" s="160"/>
      <c r="M222" s="164"/>
      <c r="T222" s="165"/>
      <c r="AT222" s="43" t="s">
        <v>327</v>
      </c>
      <c r="AU222" s="43" t="s">
        <v>86</v>
      </c>
      <c r="AV222" s="12" t="s">
        <v>86</v>
      </c>
      <c r="AW222" s="12" t="s">
        <v>33</v>
      </c>
      <c r="AX222" s="12" t="s">
        <v>77</v>
      </c>
      <c r="AY222" s="43" t="s">
        <v>304</v>
      </c>
    </row>
    <row r="223" spans="2:65" s="14" customFormat="1" x14ac:dyDescent="0.2">
      <c r="B223" s="171"/>
      <c r="D223" s="161" t="s">
        <v>327</v>
      </c>
      <c r="E223" s="45" t="s">
        <v>1</v>
      </c>
      <c r="F223" s="172" t="s">
        <v>380</v>
      </c>
      <c r="H223" s="173">
        <v>145.869</v>
      </c>
      <c r="L223" s="171"/>
      <c r="M223" s="174"/>
      <c r="T223" s="175"/>
      <c r="AT223" s="45" t="s">
        <v>327</v>
      </c>
      <c r="AU223" s="45" t="s">
        <v>86</v>
      </c>
      <c r="AV223" s="14" t="s">
        <v>108</v>
      </c>
      <c r="AW223" s="14" t="s">
        <v>33</v>
      </c>
      <c r="AX223" s="14" t="s">
        <v>8</v>
      </c>
      <c r="AY223" s="45" t="s">
        <v>304</v>
      </c>
    </row>
    <row r="224" spans="2:65" s="1" customFormat="1" ht="24.2" customHeight="1" x14ac:dyDescent="0.2">
      <c r="B224" s="24"/>
      <c r="C224" s="150" t="s">
        <v>95</v>
      </c>
      <c r="D224" s="150" t="s">
        <v>306</v>
      </c>
      <c r="E224" s="151" t="s">
        <v>3712</v>
      </c>
      <c r="F224" s="152" t="s">
        <v>3713</v>
      </c>
      <c r="G224" s="153" t="s">
        <v>352</v>
      </c>
      <c r="H224" s="154">
        <v>2.52</v>
      </c>
      <c r="I224" s="40"/>
      <c r="J224" s="155">
        <f>ROUND(I224*H224,0)</f>
        <v>0</v>
      </c>
      <c r="K224" s="152" t="s">
        <v>1</v>
      </c>
      <c r="L224" s="24"/>
      <c r="M224" s="156" t="s">
        <v>1</v>
      </c>
      <c r="N224" s="157" t="s">
        <v>42</v>
      </c>
      <c r="P224" s="158">
        <f>O224*H224</f>
        <v>0</v>
      </c>
      <c r="Q224" s="158">
        <v>0</v>
      </c>
      <c r="R224" s="158">
        <f>Q224*H224</f>
        <v>0</v>
      </c>
      <c r="S224" s="158">
        <v>0</v>
      </c>
      <c r="T224" s="159">
        <f>S224*H224</f>
        <v>0</v>
      </c>
      <c r="AR224" s="41" t="s">
        <v>108</v>
      </c>
      <c r="AT224" s="41" t="s">
        <v>306</v>
      </c>
      <c r="AU224" s="41" t="s">
        <v>86</v>
      </c>
      <c r="AY224" s="17" t="s">
        <v>304</v>
      </c>
      <c r="BE224" s="42">
        <f>IF(N224="základní",J224,0)</f>
        <v>0</v>
      </c>
      <c r="BF224" s="42">
        <f>IF(N224="snížená",J224,0)</f>
        <v>0</v>
      </c>
      <c r="BG224" s="42">
        <f>IF(N224="zákl. přenesená",J224,0)</f>
        <v>0</v>
      </c>
      <c r="BH224" s="42">
        <f>IF(N224="sníž. přenesená",J224,0)</f>
        <v>0</v>
      </c>
      <c r="BI224" s="42">
        <f>IF(N224="nulová",J224,0)</f>
        <v>0</v>
      </c>
      <c r="BJ224" s="17" t="s">
        <v>8</v>
      </c>
      <c r="BK224" s="42">
        <f>ROUND(I224*H224,0)</f>
        <v>0</v>
      </c>
      <c r="BL224" s="17" t="s">
        <v>108</v>
      </c>
      <c r="BM224" s="41" t="s">
        <v>463</v>
      </c>
    </row>
    <row r="225" spans="2:65" s="15" customFormat="1" x14ac:dyDescent="0.2">
      <c r="B225" s="195"/>
      <c r="D225" s="161" t="s">
        <v>327</v>
      </c>
      <c r="E225" s="48" t="s">
        <v>1</v>
      </c>
      <c r="F225" s="196" t="s">
        <v>3651</v>
      </c>
      <c r="H225" s="48" t="s">
        <v>1</v>
      </c>
      <c r="L225" s="195"/>
      <c r="M225" s="197"/>
      <c r="T225" s="198"/>
      <c r="AT225" s="48" t="s">
        <v>327</v>
      </c>
      <c r="AU225" s="48" t="s">
        <v>86</v>
      </c>
      <c r="AV225" s="15" t="s">
        <v>8</v>
      </c>
      <c r="AW225" s="15" t="s">
        <v>33</v>
      </c>
      <c r="AX225" s="15" t="s">
        <v>77</v>
      </c>
      <c r="AY225" s="48" t="s">
        <v>304</v>
      </c>
    </row>
    <row r="226" spans="2:65" s="12" customFormat="1" x14ac:dyDescent="0.2">
      <c r="B226" s="160"/>
      <c r="D226" s="161" t="s">
        <v>327</v>
      </c>
      <c r="E226" s="43" t="s">
        <v>1</v>
      </c>
      <c r="F226" s="162" t="s">
        <v>3714</v>
      </c>
      <c r="H226" s="163">
        <v>2.52</v>
      </c>
      <c r="L226" s="160"/>
      <c r="M226" s="164"/>
      <c r="T226" s="165"/>
      <c r="AT226" s="43" t="s">
        <v>327</v>
      </c>
      <c r="AU226" s="43" t="s">
        <v>86</v>
      </c>
      <c r="AV226" s="12" t="s">
        <v>86</v>
      </c>
      <c r="AW226" s="12" t="s">
        <v>33</v>
      </c>
      <c r="AX226" s="12" t="s">
        <v>77</v>
      </c>
      <c r="AY226" s="43" t="s">
        <v>304</v>
      </c>
    </row>
    <row r="227" spans="2:65" s="14" customFormat="1" x14ac:dyDescent="0.2">
      <c r="B227" s="171"/>
      <c r="D227" s="161" t="s">
        <v>327</v>
      </c>
      <c r="E227" s="45" t="s">
        <v>1</v>
      </c>
      <c r="F227" s="172" t="s">
        <v>380</v>
      </c>
      <c r="H227" s="173">
        <v>2.52</v>
      </c>
      <c r="L227" s="171"/>
      <c r="M227" s="174"/>
      <c r="T227" s="175"/>
      <c r="AT227" s="45" t="s">
        <v>327</v>
      </c>
      <c r="AU227" s="45" t="s">
        <v>86</v>
      </c>
      <c r="AV227" s="14" t="s">
        <v>108</v>
      </c>
      <c r="AW227" s="14" t="s">
        <v>33</v>
      </c>
      <c r="AX227" s="14" t="s">
        <v>8</v>
      </c>
      <c r="AY227" s="45" t="s">
        <v>304</v>
      </c>
    </row>
    <row r="228" spans="2:65" s="1" customFormat="1" ht="24.2" customHeight="1" x14ac:dyDescent="0.2">
      <c r="B228" s="24"/>
      <c r="C228" s="150" t="s">
        <v>394</v>
      </c>
      <c r="D228" s="150" t="s">
        <v>306</v>
      </c>
      <c r="E228" s="151" t="s">
        <v>3715</v>
      </c>
      <c r="F228" s="152" t="s">
        <v>3716</v>
      </c>
      <c r="G228" s="153" t="s">
        <v>352</v>
      </c>
      <c r="H228" s="154">
        <v>2.52</v>
      </c>
      <c r="I228" s="40"/>
      <c r="J228" s="155">
        <f>ROUND(I228*H228,0)</f>
        <v>0</v>
      </c>
      <c r="K228" s="152" t="s">
        <v>1</v>
      </c>
      <c r="L228" s="24"/>
      <c r="M228" s="156" t="s">
        <v>1</v>
      </c>
      <c r="N228" s="157" t="s">
        <v>42</v>
      </c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AR228" s="41" t="s">
        <v>108</v>
      </c>
      <c r="AT228" s="41" t="s">
        <v>306</v>
      </c>
      <c r="AU228" s="41" t="s">
        <v>86</v>
      </c>
      <c r="AY228" s="17" t="s">
        <v>304</v>
      </c>
      <c r="BE228" s="42">
        <f>IF(N228="základní",J228,0)</f>
        <v>0</v>
      </c>
      <c r="BF228" s="42">
        <f>IF(N228="snížená",J228,0)</f>
        <v>0</v>
      </c>
      <c r="BG228" s="42">
        <f>IF(N228="zákl. přenesená",J228,0)</f>
        <v>0</v>
      </c>
      <c r="BH228" s="42">
        <f>IF(N228="sníž. přenesená",J228,0)</f>
        <v>0</v>
      </c>
      <c r="BI228" s="42">
        <f>IF(N228="nulová",J228,0)</f>
        <v>0</v>
      </c>
      <c r="BJ228" s="17" t="s">
        <v>8</v>
      </c>
      <c r="BK228" s="42">
        <f>ROUND(I228*H228,0)</f>
        <v>0</v>
      </c>
      <c r="BL228" s="17" t="s">
        <v>108</v>
      </c>
      <c r="BM228" s="41" t="s">
        <v>476</v>
      </c>
    </row>
    <row r="229" spans="2:65" s="11" customFormat="1" ht="22.9" customHeight="1" x14ac:dyDescent="0.2">
      <c r="B229" s="142"/>
      <c r="D229" s="37" t="s">
        <v>76</v>
      </c>
      <c r="E229" s="148" t="s">
        <v>108</v>
      </c>
      <c r="F229" s="148" t="s">
        <v>787</v>
      </c>
      <c r="J229" s="149">
        <f>BK229</f>
        <v>0</v>
      </c>
      <c r="L229" s="142"/>
      <c r="M229" s="145"/>
      <c r="P229" s="146">
        <f>SUM(P230:P244)</f>
        <v>0</v>
      </c>
      <c r="R229" s="146">
        <f>SUM(R230:R244)</f>
        <v>0</v>
      </c>
      <c r="T229" s="147">
        <f>SUM(T230:T244)</f>
        <v>0</v>
      </c>
      <c r="AR229" s="37" t="s">
        <v>8</v>
      </c>
      <c r="AT229" s="38" t="s">
        <v>76</v>
      </c>
      <c r="AU229" s="38" t="s">
        <v>8</v>
      </c>
      <c r="AY229" s="37" t="s">
        <v>304</v>
      </c>
      <c r="BK229" s="39">
        <f>SUM(BK230:BK244)</f>
        <v>0</v>
      </c>
    </row>
    <row r="230" spans="2:65" s="1" customFormat="1" ht="24.2" customHeight="1" x14ac:dyDescent="0.2">
      <c r="B230" s="24"/>
      <c r="C230" s="150" t="s">
        <v>398</v>
      </c>
      <c r="D230" s="150" t="s">
        <v>306</v>
      </c>
      <c r="E230" s="151" t="s">
        <v>2610</v>
      </c>
      <c r="F230" s="152" t="s">
        <v>3717</v>
      </c>
      <c r="G230" s="153" t="s">
        <v>352</v>
      </c>
      <c r="H230" s="154">
        <v>33.470999999999997</v>
      </c>
      <c r="I230" s="40"/>
      <c r="J230" s="155">
        <f>ROUND(I230*H230,0)</f>
        <v>0</v>
      </c>
      <c r="K230" s="152" t="s">
        <v>1</v>
      </c>
      <c r="L230" s="24"/>
      <c r="M230" s="156" t="s">
        <v>1</v>
      </c>
      <c r="N230" s="157" t="s">
        <v>42</v>
      </c>
      <c r="P230" s="158">
        <f>O230*H230</f>
        <v>0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41" t="s">
        <v>108</v>
      </c>
      <c r="AT230" s="41" t="s">
        <v>306</v>
      </c>
      <c r="AU230" s="41" t="s">
        <v>86</v>
      </c>
      <c r="AY230" s="17" t="s">
        <v>304</v>
      </c>
      <c r="BE230" s="42">
        <f>IF(N230="základní",J230,0)</f>
        <v>0</v>
      </c>
      <c r="BF230" s="42">
        <f>IF(N230="snížená",J230,0)</f>
        <v>0</v>
      </c>
      <c r="BG230" s="42">
        <f>IF(N230="zákl. přenesená",J230,0)</f>
        <v>0</v>
      </c>
      <c r="BH230" s="42">
        <f>IF(N230="sníž. přenesená",J230,0)</f>
        <v>0</v>
      </c>
      <c r="BI230" s="42">
        <f>IF(N230="nulová",J230,0)</f>
        <v>0</v>
      </c>
      <c r="BJ230" s="17" t="s">
        <v>8</v>
      </c>
      <c r="BK230" s="42">
        <f>ROUND(I230*H230,0)</f>
        <v>0</v>
      </c>
      <c r="BL230" s="17" t="s">
        <v>108</v>
      </c>
      <c r="BM230" s="41" t="s">
        <v>493</v>
      </c>
    </row>
    <row r="231" spans="2:65" s="15" customFormat="1" x14ac:dyDescent="0.2">
      <c r="B231" s="195"/>
      <c r="D231" s="161" t="s">
        <v>327</v>
      </c>
      <c r="E231" s="48" t="s">
        <v>1</v>
      </c>
      <c r="F231" s="196" t="s">
        <v>3656</v>
      </c>
      <c r="H231" s="48" t="s">
        <v>1</v>
      </c>
      <c r="L231" s="195"/>
      <c r="M231" s="197"/>
      <c r="T231" s="198"/>
      <c r="AT231" s="48" t="s">
        <v>327</v>
      </c>
      <c r="AU231" s="48" t="s">
        <v>86</v>
      </c>
      <c r="AV231" s="15" t="s">
        <v>8</v>
      </c>
      <c r="AW231" s="15" t="s">
        <v>33</v>
      </c>
      <c r="AX231" s="15" t="s">
        <v>77</v>
      </c>
      <c r="AY231" s="48" t="s">
        <v>304</v>
      </c>
    </row>
    <row r="232" spans="2:65" s="12" customFormat="1" x14ac:dyDescent="0.2">
      <c r="B232" s="160"/>
      <c r="D232" s="161" t="s">
        <v>327</v>
      </c>
      <c r="E232" s="43" t="s">
        <v>1</v>
      </c>
      <c r="F232" s="162" t="s">
        <v>3718</v>
      </c>
      <c r="H232" s="163">
        <v>12.64</v>
      </c>
      <c r="L232" s="160"/>
      <c r="M232" s="164"/>
      <c r="T232" s="165"/>
      <c r="AT232" s="43" t="s">
        <v>327</v>
      </c>
      <c r="AU232" s="43" t="s">
        <v>86</v>
      </c>
      <c r="AV232" s="12" t="s">
        <v>86</v>
      </c>
      <c r="AW232" s="12" t="s">
        <v>33</v>
      </c>
      <c r="AX232" s="12" t="s">
        <v>77</v>
      </c>
      <c r="AY232" s="43" t="s">
        <v>304</v>
      </c>
    </row>
    <row r="233" spans="2:65" s="12" customFormat="1" x14ac:dyDescent="0.2">
      <c r="B233" s="160"/>
      <c r="D233" s="161" t="s">
        <v>327</v>
      </c>
      <c r="E233" s="43" t="s">
        <v>1</v>
      </c>
      <c r="F233" s="162" t="s">
        <v>3719</v>
      </c>
      <c r="H233" s="163">
        <v>5.2</v>
      </c>
      <c r="L233" s="160"/>
      <c r="M233" s="164"/>
      <c r="T233" s="165"/>
      <c r="AT233" s="43" t="s">
        <v>327</v>
      </c>
      <c r="AU233" s="43" t="s">
        <v>86</v>
      </c>
      <c r="AV233" s="12" t="s">
        <v>86</v>
      </c>
      <c r="AW233" s="12" t="s">
        <v>33</v>
      </c>
      <c r="AX233" s="12" t="s">
        <v>77</v>
      </c>
      <c r="AY233" s="43" t="s">
        <v>304</v>
      </c>
    </row>
    <row r="234" spans="2:65" s="12" customFormat="1" x14ac:dyDescent="0.2">
      <c r="B234" s="160"/>
      <c r="D234" s="161" t="s">
        <v>327</v>
      </c>
      <c r="E234" s="43" t="s">
        <v>1</v>
      </c>
      <c r="F234" s="162" t="s">
        <v>3720</v>
      </c>
      <c r="H234" s="163">
        <v>0.50700000000000001</v>
      </c>
      <c r="L234" s="160"/>
      <c r="M234" s="164"/>
      <c r="T234" s="165"/>
      <c r="AT234" s="43" t="s">
        <v>327</v>
      </c>
      <c r="AU234" s="43" t="s">
        <v>86</v>
      </c>
      <c r="AV234" s="12" t="s">
        <v>86</v>
      </c>
      <c r="AW234" s="12" t="s">
        <v>33</v>
      </c>
      <c r="AX234" s="12" t="s">
        <v>77</v>
      </c>
      <c r="AY234" s="43" t="s">
        <v>304</v>
      </c>
    </row>
    <row r="235" spans="2:65" s="13" customFormat="1" x14ac:dyDescent="0.2">
      <c r="B235" s="166"/>
      <c r="D235" s="161" t="s">
        <v>327</v>
      </c>
      <c r="E235" s="44" t="s">
        <v>1</v>
      </c>
      <c r="F235" s="167" t="s">
        <v>335</v>
      </c>
      <c r="H235" s="168">
        <v>18.347000000000001</v>
      </c>
      <c r="L235" s="166"/>
      <c r="M235" s="169"/>
      <c r="T235" s="170"/>
      <c r="AT235" s="44" t="s">
        <v>327</v>
      </c>
      <c r="AU235" s="44" t="s">
        <v>86</v>
      </c>
      <c r="AV235" s="13" t="s">
        <v>315</v>
      </c>
      <c r="AW235" s="13" t="s">
        <v>33</v>
      </c>
      <c r="AX235" s="13" t="s">
        <v>77</v>
      </c>
      <c r="AY235" s="44" t="s">
        <v>304</v>
      </c>
    </row>
    <row r="236" spans="2:65" s="15" customFormat="1" x14ac:dyDescent="0.2">
      <c r="B236" s="195"/>
      <c r="D236" s="161" t="s">
        <v>327</v>
      </c>
      <c r="E236" s="48" t="s">
        <v>1</v>
      </c>
      <c r="F236" s="196" t="s">
        <v>3660</v>
      </c>
      <c r="H236" s="48" t="s">
        <v>1</v>
      </c>
      <c r="L236" s="195"/>
      <c r="M236" s="197"/>
      <c r="T236" s="198"/>
      <c r="AT236" s="48" t="s">
        <v>327</v>
      </c>
      <c r="AU236" s="48" t="s">
        <v>86</v>
      </c>
      <c r="AV236" s="15" t="s">
        <v>8</v>
      </c>
      <c r="AW236" s="15" t="s">
        <v>33</v>
      </c>
      <c r="AX236" s="15" t="s">
        <v>77</v>
      </c>
      <c r="AY236" s="48" t="s">
        <v>304</v>
      </c>
    </row>
    <row r="237" spans="2:65" s="12" customFormat="1" x14ac:dyDescent="0.2">
      <c r="B237" s="160"/>
      <c r="D237" s="161" t="s">
        <v>327</v>
      </c>
      <c r="E237" s="43" t="s">
        <v>1</v>
      </c>
      <c r="F237" s="162" t="s">
        <v>3721</v>
      </c>
      <c r="H237" s="163">
        <v>9.92</v>
      </c>
      <c r="L237" s="160"/>
      <c r="M237" s="164"/>
      <c r="T237" s="165"/>
      <c r="AT237" s="43" t="s">
        <v>327</v>
      </c>
      <c r="AU237" s="43" t="s">
        <v>86</v>
      </c>
      <c r="AV237" s="12" t="s">
        <v>86</v>
      </c>
      <c r="AW237" s="12" t="s">
        <v>33</v>
      </c>
      <c r="AX237" s="12" t="s">
        <v>77</v>
      </c>
      <c r="AY237" s="43" t="s">
        <v>304</v>
      </c>
    </row>
    <row r="238" spans="2:65" s="12" customFormat="1" x14ac:dyDescent="0.2">
      <c r="B238" s="160"/>
      <c r="D238" s="161" t="s">
        <v>327</v>
      </c>
      <c r="E238" s="43" t="s">
        <v>1</v>
      </c>
      <c r="F238" s="162" t="s">
        <v>3722</v>
      </c>
      <c r="H238" s="163">
        <v>0.14399999999999999</v>
      </c>
      <c r="L238" s="160"/>
      <c r="M238" s="164"/>
      <c r="T238" s="165"/>
      <c r="AT238" s="43" t="s">
        <v>327</v>
      </c>
      <c r="AU238" s="43" t="s">
        <v>86</v>
      </c>
      <c r="AV238" s="12" t="s">
        <v>86</v>
      </c>
      <c r="AW238" s="12" t="s">
        <v>33</v>
      </c>
      <c r="AX238" s="12" t="s">
        <v>77</v>
      </c>
      <c r="AY238" s="43" t="s">
        <v>304</v>
      </c>
    </row>
    <row r="239" spans="2:65" s="13" customFormat="1" x14ac:dyDescent="0.2">
      <c r="B239" s="166"/>
      <c r="D239" s="161" t="s">
        <v>327</v>
      </c>
      <c r="E239" s="44" t="s">
        <v>1</v>
      </c>
      <c r="F239" s="167" t="s">
        <v>335</v>
      </c>
      <c r="H239" s="168">
        <v>10.064</v>
      </c>
      <c r="L239" s="166"/>
      <c r="M239" s="169"/>
      <c r="T239" s="170"/>
      <c r="AT239" s="44" t="s">
        <v>327</v>
      </c>
      <c r="AU239" s="44" t="s">
        <v>86</v>
      </c>
      <c r="AV239" s="13" t="s">
        <v>315</v>
      </c>
      <c r="AW239" s="13" t="s">
        <v>33</v>
      </c>
      <c r="AX239" s="13" t="s">
        <v>77</v>
      </c>
      <c r="AY239" s="44" t="s">
        <v>304</v>
      </c>
    </row>
    <row r="240" spans="2:65" s="15" customFormat="1" x14ac:dyDescent="0.2">
      <c r="B240" s="195"/>
      <c r="D240" s="161" t="s">
        <v>327</v>
      </c>
      <c r="E240" s="48" t="s">
        <v>1</v>
      </c>
      <c r="F240" s="196" t="s">
        <v>3651</v>
      </c>
      <c r="H240" s="48" t="s">
        <v>1</v>
      </c>
      <c r="L240" s="195"/>
      <c r="M240" s="197"/>
      <c r="T240" s="198"/>
      <c r="AT240" s="48" t="s">
        <v>327</v>
      </c>
      <c r="AU240" s="48" t="s">
        <v>86</v>
      </c>
      <c r="AV240" s="15" t="s">
        <v>8</v>
      </c>
      <c r="AW240" s="15" t="s">
        <v>33</v>
      </c>
      <c r="AX240" s="15" t="s">
        <v>77</v>
      </c>
      <c r="AY240" s="48" t="s">
        <v>304</v>
      </c>
    </row>
    <row r="241" spans="2:65" s="12" customFormat="1" x14ac:dyDescent="0.2">
      <c r="B241" s="160"/>
      <c r="D241" s="161" t="s">
        <v>327</v>
      </c>
      <c r="E241" s="43" t="s">
        <v>1</v>
      </c>
      <c r="F241" s="162" t="s">
        <v>3723</v>
      </c>
      <c r="H241" s="163">
        <v>5.04</v>
      </c>
      <c r="L241" s="160"/>
      <c r="M241" s="164"/>
      <c r="T241" s="165"/>
      <c r="AT241" s="43" t="s">
        <v>327</v>
      </c>
      <c r="AU241" s="43" t="s">
        <v>86</v>
      </c>
      <c r="AV241" s="12" t="s">
        <v>86</v>
      </c>
      <c r="AW241" s="12" t="s">
        <v>33</v>
      </c>
      <c r="AX241" s="12" t="s">
        <v>77</v>
      </c>
      <c r="AY241" s="43" t="s">
        <v>304</v>
      </c>
    </row>
    <row r="242" spans="2:65" s="12" customFormat="1" x14ac:dyDescent="0.2">
      <c r="B242" s="160"/>
      <c r="D242" s="161" t="s">
        <v>327</v>
      </c>
      <c r="E242" s="43" t="s">
        <v>1</v>
      </c>
      <c r="F242" s="162" t="s">
        <v>3724</v>
      </c>
      <c r="H242" s="163">
        <v>0.02</v>
      </c>
      <c r="L242" s="160"/>
      <c r="M242" s="164"/>
      <c r="T242" s="165"/>
      <c r="AT242" s="43" t="s">
        <v>327</v>
      </c>
      <c r="AU242" s="43" t="s">
        <v>86</v>
      </c>
      <c r="AV242" s="12" t="s">
        <v>86</v>
      </c>
      <c r="AW242" s="12" t="s">
        <v>33</v>
      </c>
      <c r="AX242" s="12" t="s">
        <v>77</v>
      </c>
      <c r="AY242" s="43" t="s">
        <v>304</v>
      </c>
    </row>
    <row r="243" spans="2:65" s="13" customFormat="1" x14ac:dyDescent="0.2">
      <c r="B243" s="166"/>
      <c r="D243" s="161" t="s">
        <v>327</v>
      </c>
      <c r="E243" s="44" t="s">
        <v>1</v>
      </c>
      <c r="F243" s="167" t="s">
        <v>335</v>
      </c>
      <c r="H243" s="168">
        <v>5.0599999999999996</v>
      </c>
      <c r="L243" s="166"/>
      <c r="M243" s="169"/>
      <c r="T243" s="170"/>
      <c r="AT243" s="44" t="s">
        <v>327</v>
      </c>
      <c r="AU243" s="44" t="s">
        <v>86</v>
      </c>
      <c r="AV243" s="13" t="s">
        <v>315</v>
      </c>
      <c r="AW243" s="13" t="s">
        <v>33</v>
      </c>
      <c r="AX243" s="13" t="s">
        <v>77</v>
      </c>
      <c r="AY243" s="44" t="s">
        <v>304</v>
      </c>
    </row>
    <row r="244" spans="2:65" s="14" customFormat="1" x14ac:dyDescent="0.2">
      <c r="B244" s="171"/>
      <c r="D244" s="161" t="s">
        <v>327</v>
      </c>
      <c r="E244" s="45" t="s">
        <v>1</v>
      </c>
      <c r="F244" s="172" t="s">
        <v>380</v>
      </c>
      <c r="H244" s="173">
        <v>33.471000000000004</v>
      </c>
      <c r="L244" s="171"/>
      <c r="M244" s="174"/>
      <c r="T244" s="175"/>
      <c r="AT244" s="45" t="s">
        <v>327</v>
      </c>
      <c r="AU244" s="45" t="s">
        <v>86</v>
      </c>
      <c r="AV244" s="14" t="s">
        <v>108</v>
      </c>
      <c r="AW244" s="14" t="s">
        <v>33</v>
      </c>
      <c r="AX244" s="14" t="s">
        <v>8</v>
      </c>
      <c r="AY244" s="45" t="s">
        <v>304</v>
      </c>
    </row>
    <row r="245" spans="2:65" s="11" customFormat="1" ht="22.9" customHeight="1" x14ac:dyDescent="0.2">
      <c r="B245" s="142"/>
      <c r="D245" s="37" t="s">
        <v>76</v>
      </c>
      <c r="E245" s="148" t="s">
        <v>322</v>
      </c>
      <c r="F245" s="148" t="s">
        <v>836</v>
      </c>
      <c r="J245" s="149">
        <f>BK245</f>
        <v>0</v>
      </c>
      <c r="L245" s="142"/>
      <c r="M245" s="145"/>
      <c r="P245" s="146">
        <f>SUM(P246:P264)</f>
        <v>0</v>
      </c>
      <c r="R245" s="146">
        <f>SUM(R246:R264)</f>
        <v>0</v>
      </c>
      <c r="T245" s="147">
        <f>SUM(T246:T264)</f>
        <v>0</v>
      </c>
      <c r="AR245" s="37" t="s">
        <v>8</v>
      </c>
      <c r="AT245" s="38" t="s">
        <v>76</v>
      </c>
      <c r="AU245" s="38" t="s">
        <v>8</v>
      </c>
      <c r="AY245" s="37" t="s">
        <v>304</v>
      </c>
      <c r="BK245" s="39">
        <f>SUM(BK246:BK264)</f>
        <v>0</v>
      </c>
    </row>
    <row r="246" spans="2:65" s="1" customFormat="1" ht="24.2" customHeight="1" x14ac:dyDescent="0.2">
      <c r="B246" s="24"/>
      <c r="C246" s="150" t="s">
        <v>402</v>
      </c>
      <c r="D246" s="150" t="s">
        <v>306</v>
      </c>
      <c r="E246" s="151" t="s">
        <v>3725</v>
      </c>
      <c r="F246" s="152" t="s">
        <v>3726</v>
      </c>
      <c r="G246" s="153" t="s">
        <v>325</v>
      </c>
      <c r="H246" s="154">
        <v>70.95</v>
      </c>
      <c r="I246" s="40"/>
      <c r="J246" s="155">
        <f>ROUND(I246*H246,0)</f>
        <v>0</v>
      </c>
      <c r="K246" s="152" t="s">
        <v>1</v>
      </c>
      <c r="L246" s="24"/>
      <c r="M246" s="156" t="s">
        <v>1</v>
      </c>
      <c r="N246" s="157" t="s">
        <v>42</v>
      </c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AR246" s="41" t="s">
        <v>108</v>
      </c>
      <c r="AT246" s="41" t="s">
        <v>306</v>
      </c>
      <c r="AU246" s="41" t="s">
        <v>86</v>
      </c>
      <c r="AY246" s="17" t="s">
        <v>304</v>
      </c>
      <c r="BE246" s="42">
        <f>IF(N246="základní",J246,0)</f>
        <v>0</v>
      </c>
      <c r="BF246" s="42">
        <f>IF(N246="snížená",J246,0)</f>
        <v>0</v>
      </c>
      <c r="BG246" s="42">
        <f>IF(N246="zákl. přenesená",J246,0)</f>
        <v>0</v>
      </c>
      <c r="BH246" s="42">
        <f>IF(N246="sníž. přenesená",J246,0)</f>
        <v>0</v>
      </c>
      <c r="BI246" s="42">
        <f>IF(N246="nulová",J246,0)</f>
        <v>0</v>
      </c>
      <c r="BJ246" s="17" t="s">
        <v>8</v>
      </c>
      <c r="BK246" s="42">
        <f>ROUND(I246*H246,0)</f>
        <v>0</v>
      </c>
      <c r="BL246" s="17" t="s">
        <v>108</v>
      </c>
      <c r="BM246" s="41" t="s">
        <v>526</v>
      </c>
    </row>
    <row r="247" spans="2:65" s="15" customFormat="1" x14ac:dyDescent="0.2">
      <c r="B247" s="195"/>
      <c r="D247" s="161" t="s">
        <v>327</v>
      </c>
      <c r="E247" s="48" t="s">
        <v>1</v>
      </c>
      <c r="F247" s="196" t="s">
        <v>3656</v>
      </c>
      <c r="H247" s="48" t="s">
        <v>1</v>
      </c>
      <c r="L247" s="195"/>
      <c r="M247" s="197"/>
      <c r="T247" s="198"/>
      <c r="AT247" s="48" t="s">
        <v>327</v>
      </c>
      <c r="AU247" s="48" t="s">
        <v>86</v>
      </c>
      <c r="AV247" s="15" t="s">
        <v>8</v>
      </c>
      <c r="AW247" s="15" t="s">
        <v>33</v>
      </c>
      <c r="AX247" s="15" t="s">
        <v>77</v>
      </c>
      <c r="AY247" s="48" t="s">
        <v>304</v>
      </c>
    </row>
    <row r="248" spans="2:65" s="12" customFormat="1" x14ac:dyDescent="0.2">
      <c r="B248" s="160"/>
      <c r="D248" s="161" t="s">
        <v>327</v>
      </c>
      <c r="E248" s="43" t="s">
        <v>1</v>
      </c>
      <c r="F248" s="162" t="s">
        <v>3727</v>
      </c>
      <c r="H248" s="163">
        <v>47.25</v>
      </c>
      <c r="L248" s="160"/>
      <c r="M248" s="164"/>
      <c r="T248" s="165"/>
      <c r="AT248" s="43" t="s">
        <v>327</v>
      </c>
      <c r="AU248" s="43" t="s">
        <v>86</v>
      </c>
      <c r="AV248" s="12" t="s">
        <v>86</v>
      </c>
      <c r="AW248" s="12" t="s">
        <v>33</v>
      </c>
      <c r="AX248" s="12" t="s">
        <v>77</v>
      </c>
      <c r="AY248" s="43" t="s">
        <v>304</v>
      </c>
    </row>
    <row r="249" spans="2:65" s="12" customFormat="1" x14ac:dyDescent="0.2">
      <c r="B249" s="160"/>
      <c r="D249" s="161" t="s">
        <v>327</v>
      </c>
      <c r="E249" s="43" t="s">
        <v>1</v>
      </c>
      <c r="F249" s="162" t="s">
        <v>3728</v>
      </c>
      <c r="H249" s="163">
        <v>12</v>
      </c>
      <c r="L249" s="160"/>
      <c r="M249" s="164"/>
      <c r="T249" s="165"/>
      <c r="AT249" s="43" t="s">
        <v>327</v>
      </c>
      <c r="AU249" s="43" t="s">
        <v>86</v>
      </c>
      <c r="AV249" s="12" t="s">
        <v>86</v>
      </c>
      <c r="AW249" s="12" t="s">
        <v>33</v>
      </c>
      <c r="AX249" s="12" t="s">
        <v>77</v>
      </c>
      <c r="AY249" s="43" t="s">
        <v>304</v>
      </c>
    </row>
    <row r="250" spans="2:65" s="13" customFormat="1" x14ac:dyDescent="0.2">
      <c r="B250" s="166"/>
      <c r="D250" s="161" t="s">
        <v>327</v>
      </c>
      <c r="E250" s="44" t="s">
        <v>1</v>
      </c>
      <c r="F250" s="167" t="s">
        <v>335</v>
      </c>
      <c r="H250" s="168">
        <v>59.25</v>
      </c>
      <c r="L250" s="166"/>
      <c r="M250" s="169"/>
      <c r="T250" s="170"/>
      <c r="AT250" s="44" t="s">
        <v>327</v>
      </c>
      <c r="AU250" s="44" t="s">
        <v>86</v>
      </c>
      <c r="AV250" s="13" t="s">
        <v>315</v>
      </c>
      <c r="AW250" s="13" t="s">
        <v>33</v>
      </c>
      <c r="AX250" s="13" t="s">
        <v>77</v>
      </c>
      <c r="AY250" s="44" t="s">
        <v>304</v>
      </c>
    </row>
    <row r="251" spans="2:65" s="15" customFormat="1" x14ac:dyDescent="0.2">
      <c r="B251" s="195"/>
      <c r="D251" s="161" t="s">
        <v>327</v>
      </c>
      <c r="E251" s="48" t="s">
        <v>1</v>
      </c>
      <c r="F251" s="196" t="s">
        <v>3651</v>
      </c>
      <c r="H251" s="48" t="s">
        <v>1</v>
      </c>
      <c r="L251" s="195"/>
      <c r="M251" s="197"/>
      <c r="T251" s="198"/>
      <c r="AT251" s="48" t="s">
        <v>327</v>
      </c>
      <c r="AU251" s="48" t="s">
        <v>86</v>
      </c>
      <c r="AV251" s="15" t="s">
        <v>8</v>
      </c>
      <c r="AW251" s="15" t="s">
        <v>33</v>
      </c>
      <c r="AX251" s="15" t="s">
        <v>77</v>
      </c>
      <c r="AY251" s="48" t="s">
        <v>304</v>
      </c>
    </row>
    <row r="252" spans="2:65" s="12" customFormat="1" x14ac:dyDescent="0.2">
      <c r="B252" s="160"/>
      <c r="D252" s="161" t="s">
        <v>327</v>
      </c>
      <c r="E252" s="43" t="s">
        <v>1</v>
      </c>
      <c r="F252" s="162" t="s">
        <v>3729</v>
      </c>
      <c r="H252" s="163">
        <v>11.7</v>
      </c>
      <c r="L252" s="160"/>
      <c r="M252" s="164"/>
      <c r="T252" s="165"/>
      <c r="AT252" s="43" t="s">
        <v>327</v>
      </c>
      <c r="AU252" s="43" t="s">
        <v>86</v>
      </c>
      <c r="AV252" s="12" t="s">
        <v>86</v>
      </c>
      <c r="AW252" s="12" t="s">
        <v>33</v>
      </c>
      <c r="AX252" s="12" t="s">
        <v>77</v>
      </c>
      <c r="AY252" s="43" t="s">
        <v>304</v>
      </c>
    </row>
    <row r="253" spans="2:65" s="13" customFormat="1" x14ac:dyDescent="0.2">
      <c r="B253" s="166"/>
      <c r="D253" s="161" t="s">
        <v>327</v>
      </c>
      <c r="E253" s="44" t="s">
        <v>1</v>
      </c>
      <c r="F253" s="167" t="s">
        <v>335</v>
      </c>
      <c r="H253" s="168">
        <v>11.7</v>
      </c>
      <c r="L253" s="166"/>
      <c r="M253" s="169"/>
      <c r="T253" s="170"/>
      <c r="AT253" s="44" t="s">
        <v>327</v>
      </c>
      <c r="AU253" s="44" t="s">
        <v>86</v>
      </c>
      <c r="AV253" s="13" t="s">
        <v>315</v>
      </c>
      <c r="AW253" s="13" t="s">
        <v>33</v>
      </c>
      <c r="AX253" s="13" t="s">
        <v>77</v>
      </c>
      <c r="AY253" s="44" t="s">
        <v>304</v>
      </c>
    </row>
    <row r="254" spans="2:65" s="14" customFormat="1" x14ac:dyDescent="0.2">
      <c r="B254" s="171"/>
      <c r="D254" s="161" t="s">
        <v>327</v>
      </c>
      <c r="E254" s="45" t="s">
        <v>1</v>
      </c>
      <c r="F254" s="172" t="s">
        <v>380</v>
      </c>
      <c r="H254" s="173">
        <v>70.95</v>
      </c>
      <c r="L254" s="171"/>
      <c r="M254" s="174"/>
      <c r="T254" s="175"/>
      <c r="AT254" s="45" t="s">
        <v>327</v>
      </c>
      <c r="AU254" s="45" t="s">
        <v>86</v>
      </c>
      <c r="AV254" s="14" t="s">
        <v>108</v>
      </c>
      <c r="AW254" s="14" t="s">
        <v>33</v>
      </c>
      <c r="AX254" s="14" t="s">
        <v>8</v>
      </c>
      <c r="AY254" s="45" t="s">
        <v>304</v>
      </c>
    </row>
    <row r="255" spans="2:65" s="1" customFormat="1" ht="24.2" customHeight="1" x14ac:dyDescent="0.2">
      <c r="B255" s="24"/>
      <c r="C255" s="150" t="s">
        <v>406</v>
      </c>
      <c r="D255" s="150" t="s">
        <v>306</v>
      </c>
      <c r="E255" s="151" t="s">
        <v>3730</v>
      </c>
      <c r="F255" s="152" t="s">
        <v>3731</v>
      </c>
      <c r="G255" s="153" t="s">
        <v>325</v>
      </c>
      <c r="H255" s="154">
        <v>70.95</v>
      </c>
      <c r="I255" s="40"/>
      <c r="J255" s="155">
        <f>ROUND(I255*H255,0)</f>
        <v>0</v>
      </c>
      <c r="K255" s="152" t="s">
        <v>1</v>
      </c>
      <c r="L255" s="24"/>
      <c r="M255" s="156" t="s">
        <v>1</v>
      </c>
      <c r="N255" s="157" t="s">
        <v>42</v>
      </c>
      <c r="P255" s="158">
        <f>O255*H255</f>
        <v>0</v>
      </c>
      <c r="Q255" s="158">
        <v>0</v>
      </c>
      <c r="R255" s="158">
        <f>Q255*H255</f>
        <v>0</v>
      </c>
      <c r="S255" s="158">
        <v>0</v>
      </c>
      <c r="T255" s="159">
        <f>S255*H255</f>
        <v>0</v>
      </c>
      <c r="AR255" s="41" t="s">
        <v>108</v>
      </c>
      <c r="AT255" s="41" t="s">
        <v>306</v>
      </c>
      <c r="AU255" s="41" t="s">
        <v>86</v>
      </c>
      <c r="AY255" s="17" t="s">
        <v>304</v>
      </c>
      <c r="BE255" s="42">
        <f>IF(N255="základní",J255,0)</f>
        <v>0</v>
      </c>
      <c r="BF255" s="42">
        <f>IF(N255="snížená",J255,0)</f>
        <v>0</v>
      </c>
      <c r="BG255" s="42">
        <f>IF(N255="zákl. přenesená",J255,0)</f>
        <v>0</v>
      </c>
      <c r="BH255" s="42">
        <f>IF(N255="sníž. přenesená",J255,0)</f>
        <v>0</v>
      </c>
      <c r="BI255" s="42">
        <f>IF(N255="nulová",J255,0)</f>
        <v>0</v>
      </c>
      <c r="BJ255" s="17" t="s">
        <v>8</v>
      </c>
      <c r="BK255" s="42">
        <f>ROUND(I255*H255,0)</f>
        <v>0</v>
      </c>
      <c r="BL255" s="17" t="s">
        <v>108</v>
      </c>
      <c r="BM255" s="41" t="s">
        <v>536</v>
      </c>
    </row>
    <row r="256" spans="2:65" s="15" customFormat="1" x14ac:dyDescent="0.2">
      <c r="B256" s="195"/>
      <c r="D256" s="161" t="s">
        <v>327</v>
      </c>
      <c r="E256" s="48" t="s">
        <v>1</v>
      </c>
      <c r="F256" s="196" t="s">
        <v>3656</v>
      </c>
      <c r="H256" s="48" t="s">
        <v>1</v>
      </c>
      <c r="L256" s="195"/>
      <c r="M256" s="197"/>
      <c r="T256" s="198"/>
      <c r="AT256" s="48" t="s">
        <v>327</v>
      </c>
      <c r="AU256" s="48" t="s">
        <v>86</v>
      </c>
      <c r="AV256" s="15" t="s">
        <v>8</v>
      </c>
      <c r="AW256" s="15" t="s">
        <v>33</v>
      </c>
      <c r="AX256" s="15" t="s">
        <v>77</v>
      </c>
      <c r="AY256" s="48" t="s">
        <v>304</v>
      </c>
    </row>
    <row r="257" spans="2:65" s="12" customFormat="1" x14ac:dyDescent="0.2">
      <c r="B257" s="160"/>
      <c r="D257" s="161" t="s">
        <v>327</v>
      </c>
      <c r="E257" s="43" t="s">
        <v>1</v>
      </c>
      <c r="F257" s="162" t="s">
        <v>3727</v>
      </c>
      <c r="H257" s="163">
        <v>47.25</v>
      </c>
      <c r="L257" s="160"/>
      <c r="M257" s="164"/>
      <c r="T257" s="165"/>
      <c r="AT257" s="43" t="s">
        <v>327</v>
      </c>
      <c r="AU257" s="43" t="s">
        <v>86</v>
      </c>
      <c r="AV257" s="12" t="s">
        <v>86</v>
      </c>
      <c r="AW257" s="12" t="s">
        <v>33</v>
      </c>
      <c r="AX257" s="12" t="s">
        <v>77</v>
      </c>
      <c r="AY257" s="43" t="s">
        <v>304</v>
      </c>
    </row>
    <row r="258" spans="2:65" s="12" customFormat="1" x14ac:dyDescent="0.2">
      <c r="B258" s="160"/>
      <c r="D258" s="161" t="s">
        <v>327</v>
      </c>
      <c r="E258" s="43" t="s">
        <v>1</v>
      </c>
      <c r="F258" s="162" t="s">
        <v>3728</v>
      </c>
      <c r="H258" s="163">
        <v>12</v>
      </c>
      <c r="L258" s="160"/>
      <c r="M258" s="164"/>
      <c r="T258" s="165"/>
      <c r="AT258" s="43" t="s">
        <v>327</v>
      </c>
      <c r="AU258" s="43" t="s">
        <v>86</v>
      </c>
      <c r="AV258" s="12" t="s">
        <v>86</v>
      </c>
      <c r="AW258" s="12" t="s">
        <v>33</v>
      </c>
      <c r="AX258" s="12" t="s">
        <v>77</v>
      </c>
      <c r="AY258" s="43" t="s">
        <v>304</v>
      </c>
    </row>
    <row r="259" spans="2:65" s="13" customFormat="1" x14ac:dyDescent="0.2">
      <c r="B259" s="166"/>
      <c r="D259" s="161" t="s">
        <v>327</v>
      </c>
      <c r="E259" s="44" t="s">
        <v>1</v>
      </c>
      <c r="F259" s="167" t="s">
        <v>335</v>
      </c>
      <c r="H259" s="168">
        <v>59.25</v>
      </c>
      <c r="L259" s="166"/>
      <c r="M259" s="169"/>
      <c r="T259" s="170"/>
      <c r="AT259" s="44" t="s">
        <v>327</v>
      </c>
      <c r="AU259" s="44" t="s">
        <v>86</v>
      </c>
      <c r="AV259" s="13" t="s">
        <v>315</v>
      </c>
      <c r="AW259" s="13" t="s">
        <v>33</v>
      </c>
      <c r="AX259" s="13" t="s">
        <v>77</v>
      </c>
      <c r="AY259" s="44" t="s">
        <v>304</v>
      </c>
    </row>
    <row r="260" spans="2:65" s="15" customFormat="1" x14ac:dyDescent="0.2">
      <c r="B260" s="195"/>
      <c r="D260" s="161" t="s">
        <v>327</v>
      </c>
      <c r="E260" s="48" t="s">
        <v>1</v>
      </c>
      <c r="F260" s="196" t="s">
        <v>3651</v>
      </c>
      <c r="H260" s="48" t="s">
        <v>1</v>
      </c>
      <c r="L260" s="195"/>
      <c r="M260" s="197"/>
      <c r="T260" s="198"/>
      <c r="AT260" s="48" t="s">
        <v>327</v>
      </c>
      <c r="AU260" s="48" t="s">
        <v>86</v>
      </c>
      <c r="AV260" s="15" t="s">
        <v>8</v>
      </c>
      <c r="AW260" s="15" t="s">
        <v>33</v>
      </c>
      <c r="AX260" s="15" t="s">
        <v>77</v>
      </c>
      <c r="AY260" s="48" t="s">
        <v>304</v>
      </c>
    </row>
    <row r="261" spans="2:65" s="12" customFormat="1" x14ac:dyDescent="0.2">
      <c r="B261" s="160"/>
      <c r="D261" s="161" t="s">
        <v>327</v>
      </c>
      <c r="E261" s="43" t="s">
        <v>1</v>
      </c>
      <c r="F261" s="162" t="s">
        <v>3729</v>
      </c>
      <c r="H261" s="163">
        <v>11.7</v>
      </c>
      <c r="L261" s="160"/>
      <c r="M261" s="164"/>
      <c r="T261" s="165"/>
      <c r="AT261" s="43" t="s">
        <v>327</v>
      </c>
      <c r="AU261" s="43" t="s">
        <v>86</v>
      </c>
      <c r="AV261" s="12" t="s">
        <v>86</v>
      </c>
      <c r="AW261" s="12" t="s">
        <v>33</v>
      </c>
      <c r="AX261" s="12" t="s">
        <v>77</v>
      </c>
      <c r="AY261" s="43" t="s">
        <v>304</v>
      </c>
    </row>
    <row r="262" spans="2:65" s="13" customFormat="1" x14ac:dyDescent="0.2">
      <c r="B262" s="166"/>
      <c r="D262" s="161" t="s">
        <v>327</v>
      </c>
      <c r="E262" s="44" t="s">
        <v>1</v>
      </c>
      <c r="F262" s="167" t="s">
        <v>335</v>
      </c>
      <c r="H262" s="168">
        <v>11.7</v>
      </c>
      <c r="L262" s="166"/>
      <c r="M262" s="169"/>
      <c r="T262" s="170"/>
      <c r="AT262" s="44" t="s">
        <v>327</v>
      </c>
      <c r="AU262" s="44" t="s">
        <v>86</v>
      </c>
      <c r="AV262" s="13" t="s">
        <v>315</v>
      </c>
      <c r="AW262" s="13" t="s">
        <v>33</v>
      </c>
      <c r="AX262" s="13" t="s">
        <v>77</v>
      </c>
      <c r="AY262" s="44" t="s">
        <v>304</v>
      </c>
    </row>
    <row r="263" spans="2:65" s="14" customFormat="1" x14ac:dyDescent="0.2">
      <c r="B263" s="171"/>
      <c r="D263" s="161" t="s">
        <v>327</v>
      </c>
      <c r="E263" s="45" t="s">
        <v>1</v>
      </c>
      <c r="F263" s="172" t="s">
        <v>380</v>
      </c>
      <c r="H263" s="173">
        <v>70.95</v>
      </c>
      <c r="L263" s="171"/>
      <c r="M263" s="174"/>
      <c r="T263" s="175"/>
      <c r="AT263" s="45" t="s">
        <v>327</v>
      </c>
      <c r="AU263" s="45" t="s">
        <v>86</v>
      </c>
      <c r="AV263" s="14" t="s">
        <v>108</v>
      </c>
      <c r="AW263" s="14" t="s">
        <v>33</v>
      </c>
      <c r="AX263" s="14" t="s">
        <v>8</v>
      </c>
      <c r="AY263" s="45" t="s">
        <v>304</v>
      </c>
    </row>
    <row r="264" spans="2:65" s="1" customFormat="1" ht="44.25" customHeight="1" x14ac:dyDescent="0.2">
      <c r="B264" s="24"/>
      <c r="C264" s="150" t="s">
        <v>236</v>
      </c>
      <c r="D264" s="150" t="s">
        <v>306</v>
      </c>
      <c r="E264" s="151" t="s">
        <v>3732</v>
      </c>
      <c r="F264" s="152" t="s">
        <v>3733</v>
      </c>
      <c r="G264" s="153" t="s">
        <v>1971</v>
      </c>
      <c r="H264" s="154">
        <v>3</v>
      </c>
      <c r="I264" s="40"/>
      <c r="J264" s="155">
        <f>ROUND(I264*H264,0)</f>
        <v>0</v>
      </c>
      <c r="K264" s="152" t="s">
        <v>1</v>
      </c>
      <c r="L264" s="24"/>
      <c r="M264" s="156" t="s">
        <v>1</v>
      </c>
      <c r="N264" s="157" t="s">
        <v>42</v>
      </c>
      <c r="P264" s="158">
        <f>O264*H264</f>
        <v>0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AR264" s="41" t="s">
        <v>108</v>
      </c>
      <c r="AT264" s="41" t="s">
        <v>306</v>
      </c>
      <c r="AU264" s="41" t="s">
        <v>86</v>
      </c>
      <c r="AY264" s="17" t="s">
        <v>304</v>
      </c>
      <c r="BE264" s="42">
        <f>IF(N264="základní",J264,0)</f>
        <v>0</v>
      </c>
      <c r="BF264" s="42">
        <f>IF(N264="snížená",J264,0)</f>
        <v>0</v>
      </c>
      <c r="BG264" s="42">
        <f>IF(N264="zákl. přenesená",J264,0)</f>
        <v>0</v>
      </c>
      <c r="BH264" s="42">
        <f>IF(N264="sníž. přenesená",J264,0)</f>
        <v>0</v>
      </c>
      <c r="BI264" s="42">
        <f>IF(N264="nulová",J264,0)</f>
        <v>0</v>
      </c>
      <c r="BJ264" s="17" t="s">
        <v>8</v>
      </c>
      <c r="BK264" s="42">
        <f>ROUND(I264*H264,0)</f>
        <v>0</v>
      </c>
      <c r="BL264" s="17" t="s">
        <v>108</v>
      </c>
      <c r="BM264" s="41" t="s">
        <v>547</v>
      </c>
    </row>
    <row r="265" spans="2:65" s="11" customFormat="1" ht="22.9" customHeight="1" x14ac:dyDescent="0.2">
      <c r="B265" s="142"/>
      <c r="D265" s="37" t="s">
        <v>76</v>
      </c>
      <c r="E265" s="148" t="s">
        <v>339</v>
      </c>
      <c r="F265" s="148" t="s">
        <v>2619</v>
      </c>
      <c r="J265" s="149">
        <f>BK265</f>
        <v>0</v>
      </c>
      <c r="L265" s="142"/>
      <c r="M265" s="145"/>
      <c r="P265" s="146">
        <f>SUM(P266:P431)</f>
        <v>0</v>
      </c>
      <c r="R265" s="146">
        <f>SUM(R266:R431)</f>
        <v>0</v>
      </c>
      <c r="T265" s="147">
        <f>SUM(T266:T431)</f>
        <v>0</v>
      </c>
      <c r="AR265" s="37" t="s">
        <v>8</v>
      </c>
      <c r="AT265" s="38" t="s">
        <v>76</v>
      </c>
      <c r="AU265" s="38" t="s">
        <v>8</v>
      </c>
      <c r="AY265" s="37" t="s">
        <v>304</v>
      </c>
      <c r="BK265" s="39">
        <f>SUM(BK266:BK431)</f>
        <v>0</v>
      </c>
    </row>
    <row r="266" spans="2:65" s="1" customFormat="1" ht="33" customHeight="1" x14ac:dyDescent="0.2">
      <c r="B266" s="24"/>
      <c r="C266" s="150" t="s">
        <v>7</v>
      </c>
      <c r="D266" s="150" t="s">
        <v>306</v>
      </c>
      <c r="E266" s="151" t="s">
        <v>3734</v>
      </c>
      <c r="F266" s="152" t="s">
        <v>3735</v>
      </c>
      <c r="G266" s="153" t="s">
        <v>346</v>
      </c>
      <c r="H266" s="154">
        <v>24.5</v>
      </c>
      <c r="I266" s="40"/>
      <c r="J266" s="155">
        <f>ROUND(I266*H266,0)</f>
        <v>0</v>
      </c>
      <c r="K266" s="152" t="s">
        <v>1</v>
      </c>
      <c r="L266" s="24"/>
      <c r="M266" s="156" t="s">
        <v>1</v>
      </c>
      <c r="N266" s="157" t="s">
        <v>42</v>
      </c>
      <c r="P266" s="158">
        <f>O266*H266</f>
        <v>0</v>
      </c>
      <c r="Q266" s="158">
        <v>0</v>
      </c>
      <c r="R266" s="158">
        <f>Q266*H266</f>
        <v>0</v>
      </c>
      <c r="S266" s="158">
        <v>0</v>
      </c>
      <c r="T266" s="159">
        <f>S266*H266</f>
        <v>0</v>
      </c>
      <c r="AR266" s="41" t="s">
        <v>108</v>
      </c>
      <c r="AT266" s="41" t="s">
        <v>306</v>
      </c>
      <c r="AU266" s="41" t="s">
        <v>86</v>
      </c>
      <c r="AY266" s="17" t="s">
        <v>304</v>
      </c>
      <c r="BE266" s="42">
        <f>IF(N266="základní",J266,0)</f>
        <v>0</v>
      </c>
      <c r="BF266" s="42">
        <f>IF(N266="snížená",J266,0)</f>
        <v>0</v>
      </c>
      <c r="BG266" s="42">
        <f>IF(N266="zákl. přenesená",J266,0)</f>
        <v>0</v>
      </c>
      <c r="BH266" s="42">
        <f>IF(N266="sníž. přenesená",J266,0)</f>
        <v>0</v>
      </c>
      <c r="BI266" s="42">
        <f>IF(N266="nulová",J266,0)</f>
        <v>0</v>
      </c>
      <c r="BJ266" s="17" t="s">
        <v>8</v>
      </c>
      <c r="BK266" s="42">
        <f>ROUND(I266*H266,0)</f>
        <v>0</v>
      </c>
      <c r="BL266" s="17" t="s">
        <v>108</v>
      </c>
      <c r="BM266" s="41" t="s">
        <v>571</v>
      </c>
    </row>
    <row r="267" spans="2:65" s="1" customFormat="1" ht="24.2" customHeight="1" x14ac:dyDescent="0.2">
      <c r="B267" s="24"/>
      <c r="C267" s="176" t="s">
        <v>425</v>
      </c>
      <c r="D267" s="176" t="s">
        <v>431</v>
      </c>
      <c r="E267" s="177" t="s">
        <v>3736</v>
      </c>
      <c r="F267" s="178" t="s">
        <v>3737</v>
      </c>
      <c r="G267" s="179" t="s">
        <v>346</v>
      </c>
      <c r="H267" s="180">
        <v>24.5</v>
      </c>
      <c r="I267" s="46"/>
      <c r="J267" s="181">
        <f>ROUND(I267*H267,0)</f>
        <v>0</v>
      </c>
      <c r="K267" s="178" t="s">
        <v>1</v>
      </c>
      <c r="L267" s="182"/>
      <c r="M267" s="183" t="s">
        <v>1</v>
      </c>
      <c r="N267" s="184" t="s">
        <v>42</v>
      </c>
      <c r="P267" s="158">
        <f>O267*H267</f>
        <v>0</v>
      </c>
      <c r="Q267" s="158">
        <v>0</v>
      </c>
      <c r="R267" s="158">
        <f>Q267*H267</f>
        <v>0</v>
      </c>
      <c r="S267" s="158">
        <v>0</v>
      </c>
      <c r="T267" s="159">
        <f>S267*H267</f>
        <v>0</v>
      </c>
      <c r="AR267" s="41" t="s">
        <v>339</v>
      </c>
      <c r="AT267" s="41" t="s">
        <v>431</v>
      </c>
      <c r="AU267" s="41" t="s">
        <v>86</v>
      </c>
      <c r="AY267" s="17" t="s">
        <v>304</v>
      </c>
      <c r="BE267" s="42">
        <f>IF(N267="základní",J267,0)</f>
        <v>0</v>
      </c>
      <c r="BF267" s="42">
        <f>IF(N267="snížená",J267,0)</f>
        <v>0</v>
      </c>
      <c r="BG267" s="42">
        <f>IF(N267="zákl. přenesená",J267,0)</f>
        <v>0</v>
      </c>
      <c r="BH267" s="42">
        <f>IF(N267="sníž. přenesená",J267,0)</f>
        <v>0</v>
      </c>
      <c r="BI267" s="42">
        <f>IF(N267="nulová",J267,0)</f>
        <v>0</v>
      </c>
      <c r="BJ267" s="17" t="s">
        <v>8</v>
      </c>
      <c r="BK267" s="42">
        <f>ROUND(I267*H267,0)</f>
        <v>0</v>
      </c>
      <c r="BL267" s="17" t="s">
        <v>108</v>
      </c>
      <c r="BM267" s="41" t="s">
        <v>581</v>
      </c>
    </row>
    <row r="268" spans="2:65" s="12" customFormat="1" x14ac:dyDescent="0.2">
      <c r="B268" s="160"/>
      <c r="D268" s="161" t="s">
        <v>327</v>
      </c>
      <c r="E268" s="43" t="s">
        <v>1</v>
      </c>
      <c r="F268" s="162" t="s">
        <v>3738</v>
      </c>
      <c r="H268" s="163">
        <v>24.5</v>
      </c>
      <c r="L268" s="160"/>
      <c r="M268" s="164"/>
      <c r="T268" s="165"/>
      <c r="AT268" s="43" t="s">
        <v>327</v>
      </c>
      <c r="AU268" s="43" t="s">
        <v>86</v>
      </c>
      <c r="AV268" s="12" t="s">
        <v>86</v>
      </c>
      <c r="AW268" s="12" t="s">
        <v>33</v>
      </c>
      <c r="AX268" s="12" t="s">
        <v>77</v>
      </c>
      <c r="AY268" s="43" t="s">
        <v>304</v>
      </c>
    </row>
    <row r="269" spans="2:65" s="14" customFormat="1" x14ac:dyDescent="0.2">
      <c r="B269" s="171"/>
      <c r="D269" s="161" t="s">
        <v>327</v>
      </c>
      <c r="E269" s="45" t="s">
        <v>1</v>
      </c>
      <c r="F269" s="172" t="s">
        <v>380</v>
      </c>
      <c r="H269" s="173">
        <v>24.5</v>
      </c>
      <c r="L269" s="171"/>
      <c r="M269" s="174"/>
      <c r="T269" s="175"/>
      <c r="AT269" s="45" t="s">
        <v>327</v>
      </c>
      <c r="AU269" s="45" t="s">
        <v>86</v>
      </c>
      <c r="AV269" s="14" t="s">
        <v>108</v>
      </c>
      <c r="AW269" s="14" t="s">
        <v>33</v>
      </c>
      <c r="AX269" s="14" t="s">
        <v>8</v>
      </c>
      <c r="AY269" s="45" t="s">
        <v>304</v>
      </c>
    </row>
    <row r="270" spans="2:65" s="1" customFormat="1" ht="33" customHeight="1" x14ac:dyDescent="0.2">
      <c r="B270" s="24"/>
      <c r="C270" s="150" t="s">
        <v>430</v>
      </c>
      <c r="D270" s="150" t="s">
        <v>306</v>
      </c>
      <c r="E270" s="151" t="s">
        <v>3739</v>
      </c>
      <c r="F270" s="152" t="s">
        <v>3740</v>
      </c>
      <c r="G270" s="153" t="s">
        <v>346</v>
      </c>
      <c r="H270" s="154">
        <v>1</v>
      </c>
      <c r="I270" s="40"/>
      <c r="J270" s="155">
        <f>ROUND(I270*H270,0)</f>
        <v>0</v>
      </c>
      <c r="K270" s="152" t="s">
        <v>1</v>
      </c>
      <c r="L270" s="24"/>
      <c r="M270" s="156" t="s">
        <v>1</v>
      </c>
      <c r="N270" s="157" t="s">
        <v>42</v>
      </c>
      <c r="P270" s="158">
        <f>O270*H270</f>
        <v>0</v>
      </c>
      <c r="Q270" s="158">
        <v>0</v>
      </c>
      <c r="R270" s="158">
        <f>Q270*H270</f>
        <v>0</v>
      </c>
      <c r="S270" s="158">
        <v>0</v>
      </c>
      <c r="T270" s="159">
        <f>S270*H270</f>
        <v>0</v>
      </c>
      <c r="AR270" s="41" t="s">
        <v>108</v>
      </c>
      <c r="AT270" s="41" t="s">
        <v>306</v>
      </c>
      <c r="AU270" s="41" t="s">
        <v>86</v>
      </c>
      <c r="AY270" s="17" t="s">
        <v>304</v>
      </c>
      <c r="BE270" s="42">
        <f>IF(N270="základní",J270,0)</f>
        <v>0</v>
      </c>
      <c r="BF270" s="42">
        <f>IF(N270="snížená",J270,0)</f>
        <v>0</v>
      </c>
      <c r="BG270" s="42">
        <f>IF(N270="zákl. přenesená",J270,0)</f>
        <v>0</v>
      </c>
      <c r="BH270" s="42">
        <f>IF(N270="sníž. přenesená",J270,0)</f>
        <v>0</v>
      </c>
      <c r="BI270" s="42">
        <f>IF(N270="nulová",J270,0)</f>
        <v>0</v>
      </c>
      <c r="BJ270" s="17" t="s">
        <v>8</v>
      </c>
      <c r="BK270" s="42">
        <f>ROUND(I270*H270,0)</f>
        <v>0</v>
      </c>
      <c r="BL270" s="17" t="s">
        <v>108</v>
      </c>
      <c r="BM270" s="41" t="s">
        <v>600</v>
      </c>
    </row>
    <row r="271" spans="2:65" s="1" customFormat="1" ht="16.5" customHeight="1" x14ac:dyDescent="0.2">
      <c r="B271" s="24"/>
      <c r="C271" s="176" t="s">
        <v>436</v>
      </c>
      <c r="D271" s="176" t="s">
        <v>431</v>
      </c>
      <c r="E271" s="177" t="s">
        <v>3741</v>
      </c>
      <c r="F271" s="178" t="s">
        <v>3742</v>
      </c>
      <c r="G271" s="179" t="s">
        <v>346</v>
      </c>
      <c r="H271" s="180">
        <v>1</v>
      </c>
      <c r="I271" s="46"/>
      <c r="J271" s="181">
        <f>ROUND(I271*H271,0)</f>
        <v>0</v>
      </c>
      <c r="K271" s="178" t="s">
        <v>1</v>
      </c>
      <c r="L271" s="182"/>
      <c r="M271" s="183" t="s">
        <v>1</v>
      </c>
      <c r="N271" s="184" t="s">
        <v>42</v>
      </c>
      <c r="P271" s="158">
        <f>O271*H271</f>
        <v>0</v>
      </c>
      <c r="Q271" s="158">
        <v>0</v>
      </c>
      <c r="R271" s="158">
        <f>Q271*H271</f>
        <v>0</v>
      </c>
      <c r="S271" s="158">
        <v>0</v>
      </c>
      <c r="T271" s="159">
        <f>S271*H271</f>
        <v>0</v>
      </c>
      <c r="AR271" s="41" t="s">
        <v>339</v>
      </c>
      <c r="AT271" s="41" t="s">
        <v>431</v>
      </c>
      <c r="AU271" s="41" t="s">
        <v>86</v>
      </c>
      <c r="AY271" s="17" t="s">
        <v>304</v>
      </c>
      <c r="BE271" s="42">
        <f>IF(N271="základní",J271,0)</f>
        <v>0</v>
      </c>
      <c r="BF271" s="42">
        <f>IF(N271="snížená",J271,0)</f>
        <v>0</v>
      </c>
      <c r="BG271" s="42">
        <f>IF(N271="zákl. přenesená",J271,0)</f>
        <v>0</v>
      </c>
      <c r="BH271" s="42">
        <f>IF(N271="sníž. přenesená",J271,0)</f>
        <v>0</v>
      </c>
      <c r="BI271" s="42">
        <f>IF(N271="nulová",J271,0)</f>
        <v>0</v>
      </c>
      <c r="BJ271" s="17" t="s">
        <v>8</v>
      </c>
      <c r="BK271" s="42">
        <f>ROUND(I271*H271,0)</f>
        <v>0</v>
      </c>
      <c r="BL271" s="17" t="s">
        <v>108</v>
      </c>
      <c r="BM271" s="41" t="s">
        <v>611</v>
      </c>
    </row>
    <row r="272" spans="2:65" s="12" customFormat="1" x14ac:dyDescent="0.2">
      <c r="B272" s="160"/>
      <c r="D272" s="161" t="s">
        <v>327</v>
      </c>
      <c r="E272" s="43" t="s">
        <v>1</v>
      </c>
      <c r="F272" s="162" t="s">
        <v>3743</v>
      </c>
      <c r="H272" s="163">
        <v>1</v>
      </c>
      <c r="L272" s="160"/>
      <c r="M272" s="164"/>
      <c r="T272" s="165"/>
      <c r="AT272" s="43" t="s">
        <v>327</v>
      </c>
      <c r="AU272" s="43" t="s">
        <v>86</v>
      </c>
      <c r="AV272" s="12" t="s">
        <v>86</v>
      </c>
      <c r="AW272" s="12" t="s">
        <v>33</v>
      </c>
      <c r="AX272" s="12" t="s">
        <v>77</v>
      </c>
      <c r="AY272" s="43" t="s">
        <v>304</v>
      </c>
    </row>
    <row r="273" spans="2:65" s="14" customFormat="1" x14ac:dyDescent="0.2">
      <c r="B273" s="171"/>
      <c r="D273" s="161" t="s">
        <v>327</v>
      </c>
      <c r="E273" s="45" t="s">
        <v>1</v>
      </c>
      <c r="F273" s="172" t="s">
        <v>380</v>
      </c>
      <c r="H273" s="173">
        <v>1</v>
      </c>
      <c r="L273" s="171"/>
      <c r="M273" s="174"/>
      <c r="T273" s="175"/>
      <c r="AT273" s="45" t="s">
        <v>327</v>
      </c>
      <c r="AU273" s="45" t="s">
        <v>86</v>
      </c>
      <c r="AV273" s="14" t="s">
        <v>108</v>
      </c>
      <c r="AW273" s="14" t="s">
        <v>33</v>
      </c>
      <c r="AX273" s="14" t="s">
        <v>8</v>
      </c>
      <c r="AY273" s="45" t="s">
        <v>304</v>
      </c>
    </row>
    <row r="274" spans="2:65" s="1" customFormat="1" ht="33" customHeight="1" x14ac:dyDescent="0.2">
      <c r="B274" s="24"/>
      <c r="C274" s="150" t="s">
        <v>442</v>
      </c>
      <c r="D274" s="150" t="s">
        <v>306</v>
      </c>
      <c r="E274" s="151" t="s">
        <v>3744</v>
      </c>
      <c r="F274" s="152" t="s">
        <v>3745</v>
      </c>
      <c r="G274" s="153" t="s">
        <v>346</v>
      </c>
      <c r="H274" s="154">
        <v>6.5</v>
      </c>
      <c r="I274" s="40"/>
      <c r="J274" s="155">
        <f>ROUND(I274*H274,0)</f>
        <v>0</v>
      </c>
      <c r="K274" s="152" t="s">
        <v>1</v>
      </c>
      <c r="L274" s="24"/>
      <c r="M274" s="156" t="s">
        <v>1</v>
      </c>
      <c r="N274" s="157" t="s">
        <v>42</v>
      </c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AR274" s="41" t="s">
        <v>108</v>
      </c>
      <c r="AT274" s="41" t="s">
        <v>306</v>
      </c>
      <c r="AU274" s="41" t="s">
        <v>86</v>
      </c>
      <c r="AY274" s="17" t="s">
        <v>304</v>
      </c>
      <c r="BE274" s="42">
        <f>IF(N274="základní",J274,0)</f>
        <v>0</v>
      </c>
      <c r="BF274" s="42">
        <f>IF(N274="snížená",J274,0)</f>
        <v>0</v>
      </c>
      <c r="BG274" s="42">
        <f>IF(N274="zákl. přenesená",J274,0)</f>
        <v>0</v>
      </c>
      <c r="BH274" s="42">
        <f>IF(N274="sníž. přenesená",J274,0)</f>
        <v>0</v>
      </c>
      <c r="BI274" s="42">
        <f>IF(N274="nulová",J274,0)</f>
        <v>0</v>
      </c>
      <c r="BJ274" s="17" t="s">
        <v>8</v>
      </c>
      <c r="BK274" s="42">
        <f>ROUND(I274*H274,0)</f>
        <v>0</v>
      </c>
      <c r="BL274" s="17" t="s">
        <v>108</v>
      </c>
      <c r="BM274" s="41" t="s">
        <v>620</v>
      </c>
    </row>
    <row r="275" spans="2:65" s="1" customFormat="1" ht="16.5" customHeight="1" x14ac:dyDescent="0.2">
      <c r="B275" s="24"/>
      <c r="C275" s="176" t="s">
        <v>446</v>
      </c>
      <c r="D275" s="176" t="s">
        <v>431</v>
      </c>
      <c r="E275" s="177" t="s">
        <v>3746</v>
      </c>
      <c r="F275" s="178" t="s">
        <v>3747</v>
      </c>
      <c r="G275" s="179" t="s">
        <v>346</v>
      </c>
      <c r="H275" s="180">
        <v>6.5</v>
      </c>
      <c r="I275" s="46"/>
      <c r="J275" s="181">
        <f>ROUND(I275*H275,0)</f>
        <v>0</v>
      </c>
      <c r="K275" s="178" t="s">
        <v>1</v>
      </c>
      <c r="L275" s="182"/>
      <c r="M275" s="183" t="s">
        <v>1</v>
      </c>
      <c r="N275" s="184" t="s">
        <v>42</v>
      </c>
      <c r="P275" s="158">
        <f>O275*H275</f>
        <v>0</v>
      </c>
      <c r="Q275" s="158">
        <v>0</v>
      </c>
      <c r="R275" s="158">
        <f>Q275*H275</f>
        <v>0</v>
      </c>
      <c r="S275" s="158">
        <v>0</v>
      </c>
      <c r="T275" s="159">
        <f>S275*H275</f>
        <v>0</v>
      </c>
      <c r="AR275" s="41" t="s">
        <v>339</v>
      </c>
      <c r="AT275" s="41" t="s">
        <v>431</v>
      </c>
      <c r="AU275" s="41" t="s">
        <v>86</v>
      </c>
      <c r="AY275" s="17" t="s">
        <v>304</v>
      </c>
      <c r="BE275" s="42">
        <f>IF(N275="základní",J275,0)</f>
        <v>0</v>
      </c>
      <c r="BF275" s="42">
        <f>IF(N275="snížená",J275,0)</f>
        <v>0</v>
      </c>
      <c r="BG275" s="42">
        <f>IF(N275="zákl. přenesená",J275,0)</f>
        <v>0</v>
      </c>
      <c r="BH275" s="42">
        <f>IF(N275="sníž. přenesená",J275,0)</f>
        <v>0</v>
      </c>
      <c r="BI275" s="42">
        <f>IF(N275="nulová",J275,0)</f>
        <v>0</v>
      </c>
      <c r="BJ275" s="17" t="s">
        <v>8</v>
      </c>
      <c r="BK275" s="42">
        <f>ROUND(I275*H275,0)</f>
        <v>0</v>
      </c>
      <c r="BL275" s="17" t="s">
        <v>108</v>
      </c>
      <c r="BM275" s="41" t="s">
        <v>632</v>
      </c>
    </row>
    <row r="276" spans="2:65" s="12" customFormat="1" ht="22.5" x14ac:dyDescent="0.2">
      <c r="B276" s="160"/>
      <c r="D276" s="161" t="s">
        <v>327</v>
      </c>
      <c r="E276" s="43" t="s">
        <v>1</v>
      </c>
      <c r="F276" s="162" t="s">
        <v>3748</v>
      </c>
      <c r="H276" s="163">
        <v>6.5</v>
      </c>
      <c r="L276" s="160"/>
      <c r="M276" s="164"/>
      <c r="T276" s="165"/>
      <c r="AT276" s="43" t="s">
        <v>327</v>
      </c>
      <c r="AU276" s="43" t="s">
        <v>86</v>
      </c>
      <c r="AV276" s="12" t="s">
        <v>86</v>
      </c>
      <c r="AW276" s="12" t="s">
        <v>33</v>
      </c>
      <c r="AX276" s="12" t="s">
        <v>77</v>
      </c>
      <c r="AY276" s="43" t="s">
        <v>304</v>
      </c>
    </row>
    <row r="277" spans="2:65" s="14" customFormat="1" x14ac:dyDescent="0.2">
      <c r="B277" s="171"/>
      <c r="D277" s="161" t="s">
        <v>327</v>
      </c>
      <c r="E277" s="45" t="s">
        <v>1</v>
      </c>
      <c r="F277" s="172" t="s">
        <v>380</v>
      </c>
      <c r="H277" s="173">
        <v>6.5</v>
      </c>
      <c r="L277" s="171"/>
      <c r="M277" s="174"/>
      <c r="T277" s="175"/>
      <c r="AT277" s="45" t="s">
        <v>327</v>
      </c>
      <c r="AU277" s="45" t="s">
        <v>86</v>
      </c>
      <c r="AV277" s="14" t="s">
        <v>108</v>
      </c>
      <c r="AW277" s="14" t="s">
        <v>33</v>
      </c>
      <c r="AX277" s="14" t="s">
        <v>8</v>
      </c>
      <c r="AY277" s="45" t="s">
        <v>304</v>
      </c>
    </row>
    <row r="278" spans="2:65" s="1" customFormat="1" ht="24.2" customHeight="1" x14ac:dyDescent="0.2">
      <c r="B278" s="24"/>
      <c r="C278" s="150" t="s">
        <v>451</v>
      </c>
      <c r="D278" s="150" t="s">
        <v>306</v>
      </c>
      <c r="E278" s="151" t="s">
        <v>3749</v>
      </c>
      <c r="F278" s="152" t="s">
        <v>3750</v>
      </c>
      <c r="G278" s="153" t="s">
        <v>346</v>
      </c>
      <c r="H278" s="154">
        <v>24</v>
      </c>
      <c r="I278" s="40"/>
      <c r="J278" s="155">
        <f>ROUND(I278*H278,0)</f>
        <v>0</v>
      </c>
      <c r="K278" s="152" t="s">
        <v>1</v>
      </c>
      <c r="L278" s="24"/>
      <c r="M278" s="156" t="s">
        <v>1</v>
      </c>
      <c r="N278" s="157" t="s">
        <v>42</v>
      </c>
      <c r="P278" s="158">
        <f>O278*H278</f>
        <v>0</v>
      </c>
      <c r="Q278" s="158">
        <v>0</v>
      </c>
      <c r="R278" s="158">
        <f>Q278*H278</f>
        <v>0</v>
      </c>
      <c r="S278" s="158">
        <v>0</v>
      </c>
      <c r="T278" s="159">
        <f>S278*H278</f>
        <v>0</v>
      </c>
      <c r="AR278" s="41" t="s">
        <v>108</v>
      </c>
      <c r="AT278" s="41" t="s">
        <v>306</v>
      </c>
      <c r="AU278" s="41" t="s">
        <v>86</v>
      </c>
      <c r="AY278" s="17" t="s">
        <v>304</v>
      </c>
      <c r="BE278" s="42">
        <f>IF(N278="základní",J278,0)</f>
        <v>0</v>
      </c>
      <c r="BF278" s="42">
        <f>IF(N278="snížená",J278,0)</f>
        <v>0</v>
      </c>
      <c r="BG278" s="42">
        <f>IF(N278="zákl. přenesená",J278,0)</f>
        <v>0</v>
      </c>
      <c r="BH278" s="42">
        <f>IF(N278="sníž. přenesená",J278,0)</f>
        <v>0</v>
      </c>
      <c r="BI278" s="42">
        <f>IF(N278="nulová",J278,0)</f>
        <v>0</v>
      </c>
      <c r="BJ278" s="17" t="s">
        <v>8</v>
      </c>
      <c r="BK278" s="42">
        <f>ROUND(I278*H278,0)</f>
        <v>0</v>
      </c>
      <c r="BL278" s="17" t="s">
        <v>108</v>
      </c>
      <c r="BM278" s="41" t="s">
        <v>642</v>
      </c>
    </row>
    <row r="279" spans="2:65" s="1" customFormat="1" ht="24.2" customHeight="1" x14ac:dyDescent="0.2">
      <c r="B279" s="24"/>
      <c r="C279" s="176" t="s">
        <v>455</v>
      </c>
      <c r="D279" s="176" t="s">
        <v>431</v>
      </c>
      <c r="E279" s="177" t="s">
        <v>3751</v>
      </c>
      <c r="F279" s="178" t="s">
        <v>3752</v>
      </c>
      <c r="G279" s="179" t="s">
        <v>346</v>
      </c>
      <c r="H279" s="180">
        <v>24</v>
      </c>
      <c r="I279" s="46"/>
      <c r="J279" s="181">
        <f>ROUND(I279*H279,0)</f>
        <v>0</v>
      </c>
      <c r="K279" s="178" t="s">
        <v>1</v>
      </c>
      <c r="L279" s="182"/>
      <c r="M279" s="183" t="s">
        <v>1</v>
      </c>
      <c r="N279" s="184" t="s">
        <v>42</v>
      </c>
      <c r="P279" s="158">
        <f>O279*H279</f>
        <v>0</v>
      </c>
      <c r="Q279" s="158">
        <v>0</v>
      </c>
      <c r="R279" s="158">
        <f>Q279*H279</f>
        <v>0</v>
      </c>
      <c r="S279" s="158">
        <v>0</v>
      </c>
      <c r="T279" s="159">
        <f>S279*H279</f>
        <v>0</v>
      </c>
      <c r="AR279" s="41" t="s">
        <v>339</v>
      </c>
      <c r="AT279" s="41" t="s">
        <v>431</v>
      </c>
      <c r="AU279" s="41" t="s">
        <v>86</v>
      </c>
      <c r="AY279" s="17" t="s">
        <v>304</v>
      </c>
      <c r="BE279" s="42">
        <f>IF(N279="základní",J279,0)</f>
        <v>0</v>
      </c>
      <c r="BF279" s="42">
        <f>IF(N279="snížená",J279,0)</f>
        <v>0</v>
      </c>
      <c r="BG279" s="42">
        <f>IF(N279="zákl. přenesená",J279,0)</f>
        <v>0</v>
      </c>
      <c r="BH279" s="42">
        <f>IF(N279="sníž. přenesená",J279,0)</f>
        <v>0</v>
      </c>
      <c r="BI279" s="42">
        <f>IF(N279="nulová",J279,0)</f>
        <v>0</v>
      </c>
      <c r="BJ279" s="17" t="s">
        <v>8</v>
      </c>
      <c r="BK279" s="42">
        <f>ROUND(I279*H279,0)</f>
        <v>0</v>
      </c>
      <c r="BL279" s="17" t="s">
        <v>108</v>
      </c>
      <c r="BM279" s="41" t="s">
        <v>655</v>
      </c>
    </row>
    <row r="280" spans="2:65" s="12" customFormat="1" x14ac:dyDescent="0.2">
      <c r="B280" s="160"/>
      <c r="D280" s="161" t="s">
        <v>327</v>
      </c>
      <c r="E280" s="43" t="s">
        <v>1</v>
      </c>
      <c r="F280" s="162" t="s">
        <v>3753</v>
      </c>
      <c r="H280" s="163">
        <v>24</v>
      </c>
      <c r="L280" s="160"/>
      <c r="M280" s="164"/>
      <c r="T280" s="165"/>
      <c r="AT280" s="43" t="s">
        <v>327</v>
      </c>
      <c r="AU280" s="43" t="s">
        <v>86</v>
      </c>
      <c r="AV280" s="12" t="s">
        <v>86</v>
      </c>
      <c r="AW280" s="12" t="s">
        <v>33</v>
      </c>
      <c r="AX280" s="12" t="s">
        <v>77</v>
      </c>
      <c r="AY280" s="43" t="s">
        <v>304</v>
      </c>
    </row>
    <row r="281" spans="2:65" s="14" customFormat="1" x14ac:dyDescent="0.2">
      <c r="B281" s="171"/>
      <c r="D281" s="161" t="s">
        <v>327</v>
      </c>
      <c r="E281" s="45" t="s">
        <v>1</v>
      </c>
      <c r="F281" s="172" t="s">
        <v>380</v>
      </c>
      <c r="H281" s="173">
        <v>24</v>
      </c>
      <c r="L281" s="171"/>
      <c r="M281" s="174"/>
      <c r="T281" s="175"/>
      <c r="AT281" s="45" t="s">
        <v>327</v>
      </c>
      <c r="AU281" s="45" t="s">
        <v>86</v>
      </c>
      <c r="AV281" s="14" t="s">
        <v>108</v>
      </c>
      <c r="AW281" s="14" t="s">
        <v>33</v>
      </c>
      <c r="AX281" s="14" t="s">
        <v>8</v>
      </c>
      <c r="AY281" s="45" t="s">
        <v>304</v>
      </c>
    </row>
    <row r="282" spans="2:65" s="1" customFormat="1" ht="24.2" customHeight="1" x14ac:dyDescent="0.2">
      <c r="B282" s="24"/>
      <c r="C282" s="150" t="s">
        <v>459</v>
      </c>
      <c r="D282" s="150" t="s">
        <v>306</v>
      </c>
      <c r="E282" s="151" t="s">
        <v>3754</v>
      </c>
      <c r="F282" s="152" t="s">
        <v>3755</v>
      </c>
      <c r="G282" s="153" t="s">
        <v>346</v>
      </c>
      <c r="H282" s="154">
        <v>48.5</v>
      </c>
      <c r="I282" s="40"/>
      <c r="J282" s="155">
        <f>ROUND(I282*H282,0)</f>
        <v>0</v>
      </c>
      <c r="K282" s="152" t="s">
        <v>1</v>
      </c>
      <c r="L282" s="24"/>
      <c r="M282" s="156" t="s">
        <v>1</v>
      </c>
      <c r="N282" s="157" t="s">
        <v>42</v>
      </c>
      <c r="P282" s="158">
        <f>O282*H282</f>
        <v>0</v>
      </c>
      <c r="Q282" s="158">
        <v>0</v>
      </c>
      <c r="R282" s="158">
        <f>Q282*H282</f>
        <v>0</v>
      </c>
      <c r="S282" s="158">
        <v>0</v>
      </c>
      <c r="T282" s="159">
        <f>S282*H282</f>
        <v>0</v>
      </c>
      <c r="AR282" s="41" t="s">
        <v>108</v>
      </c>
      <c r="AT282" s="41" t="s">
        <v>306</v>
      </c>
      <c r="AU282" s="41" t="s">
        <v>86</v>
      </c>
      <c r="AY282" s="17" t="s">
        <v>304</v>
      </c>
      <c r="BE282" s="42">
        <f>IF(N282="základní",J282,0)</f>
        <v>0</v>
      </c>
      <c r="BF282" s="42">
        <f>IF(N282="snížená",J282,0)</f>
        <v>0</v>
      </c>
      <c r="BG282" s="42">
        <f>IF(N282="zákl. přenesená",J282,0)</f>
        <v>0</v>
      </c>
      <c r="BH282" s="42">
        <f>IF(N282="sníž. přenesená",J282,0)</f>
        <v>0</v>
      </c>
      <c r="BI282" s="42">
        <f>IF(N282="nulová",J282,0)</f>
        <v>0</v>
      </c>
      <c r="BJ282" s="17" t="s">
        <v>8</v>
      </c>
      <c r="BK282" s="42">
        <f>ROUND(I282*H282,0)</f>
        <v>0</v>
      </c>
      <c r="BL282" s="17" t="s">
        <v>108</v>
      </c>
      <c r="BM282" s="41" t="s">
        <v>664</v>
      </c>
    </row>
    <row r="283" spans="2:65" s="1" customFormat="1" ht="24.2" customHeight="1" x14ac:dyDescent="0.2">
      <c r="B283" s="24"/>
      <c r="C283" s="176" t="s">
        <v>463</v>
      </c>
      <c r="D283" s="176" t="s">
        <v>431</v>
      </c>
      <c r="E283" s="177" t="s">
        <v>3756</v>
      </c>
      <c r="F283" s="178" t="s">
        <v>3757</v>
      </c>
      <c r="G283" s="179" t="s">
        <v>346</v>
      </c>
      <c r="H283" s="180">
        <v>48.5</v>
      </c>
      <c r="I283" s="46"/>
      <c r="J283" s="181">
        <f>ROUND(I283*H283,0)</f>
        <v>0</v>
      </c>
      <c r="K283" s="178" t="s">
        <v>1</v>
      </c>
      <c r="L283" s="182"/>
      <c r="M283" s="183" t="s">
        <v>1</v>
      </c>
      <c r="N283" s="184" t="s">
        <v>42</v>
      </c>
      <c r="P283" s="158">
        <f>O283*H283</f>
        <v>0</v>
      </c>
      <c r="Q283" s="158">
        <v>0</v>
      </c>
      <c r="R283" s="158">
        <f>Q283*H283</f>
        <v>0</v>
      </c>
      <c r="S283" s="158">
        <v>0</v>
      </c>
      <c r="T283" s="159">
        <f>S283*H283</f>
        <v>0</v>
      </c>
      <c r="AR283" s="41" t="s">
        <v>339</v>
      </c>
      <c r="AT283" s="41" t="s">
        <v>431</v>
      </c>
      <c r="AU283" s="41" t="s">
        <v>86</v>
      </c>
      <c r="AY283" s="17" t="s">
        <v>304</v>
      </c>
      <c r="BE283" s="42">
        <f>IF(N283="základní",J283,0)</f>
        <v>0</v>
      </c>
      <c r="BF283" s="42">
        <f>IF(N283="snížená",J283,0)</f>
        <v>0</v>
      </c>
      <c r="BG283" s="42">
        <f>IF(N283="zákl. přenesená",J283,0)</f>
        <v>0</v>
      </c>
      <c r="BH283" s="42">
        <f>IF(N283="sníž. přenesená",J283,0)</f>
        <v>0</v>
      </c>
      <c r="BI283" s="42">
        <f>IF(N283="nulová",J283,0)</f>
        <v>0</v>
      </c>
      <c r="BJ283" s="17" t="s">
        <v>8</v>
      </c>
      <c r="BK283" s="42">
        <f>ROUND(I283*H283,0)</f>
        <v>0</v>
      </c>
      <c r="BL283" s="17" t="s">
        <v>108</v>
      </c>
      <c r="BM283" s="41" t="s">
        <v>675</v>
      </c>
    </row>
    <row r="284" spans="2:65" s="12" customFormat="1" x14ac:dyDescent="0.2">
      <c r="B284" s="160"/>
      <c r="D284" s="161" t="s">
        <v>327</v>
      </c>
      <c r="E284" s="43" t="s">
        <v>1</v>
      </c>
      <c r="F284" s="162" t="s">
        <v>3758</v>
      </c>
      <c r="H284" s="163">
        <v>41</v>
      </c>
      <c r="L284" s="160"/>
      <c r="M284" s="164"/>
      <c r="T284" s="165"/>
      <c r="AT284" s="43" t="s">
        <v>327</v>
      </c>
      <c r="AU284" s="43" t="s">
        <v>86</v>
      </c>
      <c r="AV284" s="12" t="s">
        <v>86</v>
      </c>
      <c r="AW284" s="12" t="s">
        <v>33</v>
      </c>
      <c r="AX284" s="12" t="s">
        <v>77</v>
      </c>
      <c r="AY284" s="43" t="s">
        <v>304</v>
      </c>
    </row>
    <row r="285" spans="2:65" s="12" customFormat="1" x14ac:dyDescent="0.2">
      <c r="B285" s="160"/>
      <c r="D285" s="161" t="s">
        <v>327</v>
      </c>
      <c r="E285" s="43" t="s">
        <v>1</v>
      </c>
      <c r="F285" s="162" t="s">
        <v>3759</v>
      </c>
      <c r="H285" s="163">
        <v>7.5</v>
      </c>
      <c r="L285" s="160"/>
      <c r="M285" s="164"/>
      <c r="T285" s="165"/>
      <c r="AT285" s="43" t="s">
        <v>327</v>
      </c>
      <c r="AU285" s="43" t="s">
        <v>86</v>
      </c>
      <c r="AV285" s="12" t="s">
        <v>86</v>
      </c>
      <c r="AW285" s="12" t="s">
        <v>33</v>
      </c>
      <c r="AX285" s="12" t="s">
        <v>77</v>
      </c>
      <c r="AY285" s="43" t="s">
        <v>304</v>
      </c>
    </row>
    <row r="286" spans="2:65" s="14" customFormat="1" x14ac:dyDescent="0.2">
      <c r="B286" s="171"/>
      <c r="D286" s="161" t="s">
        <v>327</v>
      </c>
      <c r="E286" s="45" t="s">
        <v>1</v>
      </c>
      <c r="F286" s="172" t="s">
        <v>380</v>
      </c>
      <c r="H286" s="173">
        <v>48.5</v>
      </c>
      <c r="L286" s="171"/>
      <c r="M286" s="174"/>
      <c r="T286" s="175"/>
      <c r="AT286" s="45" t="s">
        <v>327</v>
      </c>
      <c r="AU286" s="45" t="s">
        <v>86</v>
      </c>
      <c r="AV286" s="14" t="s">
        <v>108</v>
      </c>
      <c r="AW286" s="14" t="s">
        <v>33</v>
      </c>
      <c r="AX286" s="14" t="s">
        <v>8</v>
      </c>
      <c r="AY286" s="45" t="s">
        <v>304</v>
      </c>
    </row>
    <row r="287" spans="2:65" s="1" customFormat="1" ht="24.2" customHeight="1" x14ac:dyDescent="0.2">
      <c r="B287" s="24"/>
      <c r="C287" s="150" t="s">
        <v>469</v>
      </c>
      <c r="D287" s="150" t="s">
        <v>306</v>
      </c>
      <c r="E287" s="151" t="s">
        <v>3760</v>
      </c>
      <c r="F287" s="152" t="s">
        <v>3761</v>
      </c>
      <c r="G287" s="153" t="s">
        <v>346</v>
      </c>
      <c r="H287" s="154">
        <v>14</v>
      </c>
      <c r="I287" s="40"/>
      <c r="J287" s="155">
        <f>ROUND(I287*H287,0)</f>
        <v>0</v>
      </c>
      <c r="K287" s="152" t="s">
        <v>1</v>
      </c>
      <c r="L287" s="24"/>
      <c r="M287" s="156" t="s">
        <v>1</v>
      </c>
      <c r="N287" s="157" t="s">
        <v>42</v>
      </c>
      <c r="P287" s="158">
        <f>O287*H287</f>
        <v>0</v>
      </c>
      <c r="Q287" s="158">
        <v>0</v>
      </c>
      <c r="R287" s="158">
        <f>Q287*H287</f>
        <v>0</v>
      </c>
      <c r="S287" s="158">
        <v>0</v>
      </c>
      <c r="T287" s="159">
        <f>S287*H287</f>
        <v>0</v>
      </c>
      <c r="AR287" s="41" t="s">
        <v>108</v>
      </c>
      <c r="AT287" s="41" t="s">
        <v>306</v>
      </c>
      <c r="AU287" s="41" t="s">
        <v>86</v>
      </c>
      <c r="AY287" s="17" t="s">
        <v>304</v>
      </c>
      <c r="BE287" s="42">
        <f>IF(N287="základní",J287,0)</f>
        <v>0</v>
      </c>
      <c r="BF287" s="42">
        <f>IF(N287="snížená",J287,0)</f>
        <v>0</v>
      </c>
      <c r="BG287" s="42">
        <f>IF(N287="zákl. přenesená",J287,0)</f>
        <v>0</v>
      </c>
      <c r="BH287" s="42">
        <f>IF(N287="sníž. přenesená",J287,0)</f>
        <v>0</v>
      </c>
      <c r="BI287" s="42">
        <f>IF(N287="nulová",J287,0)</f>
        <v>0</v>
      </c>
      <c r="BJ287" s="17" t="s">
        <v>8</v>
      </c>
      <c r="BK287" s="42">
        <f>ROUND(I287*H287,0)</f>
        <v>0</v>
      </c>
      <c r="BL287" s="17" t="s">
        <v>108</v>
      </c>
      <c r="BM287" s="41" t="s">
        <v>685</v>
      </c>
    </row>
    <row r="288" spans="2:65" s="1" customFormat="1" ht="24.2" customHeight="1" x14ac:dyDescent="0.2">
      <c r="B288" s="24"/>
      <c r="C288" s="176" t="s">
        <v>476</v>
      </c>
      <c r="D288" s="176" t="s">
        <v>431</v>
      </c>
      <c r="E288" s="177" t="s">
        <v>3762</v>
      </c>
      <c r="F288" s="178" t="s">
        <v>3763</v>
      </c>
      <c r="G288" s="179" t="s">
        <v>346</v>
      </c>
      <c r="H288" s="180">
        <v>14</v>
      </c>
      <c r="I288" s="46"/>
      <c r="J288" s="181">
        <f>ROUND(I288*H288,0)</f>
        <v>0</v>
      </c>
      <c r="K288" s="178" t="s">
        <v>1</v>
      </c>
      <c r="L288" s="182"/>
      <c r="M288" s="183" t="s">
        <v>1</v>
      </c>
      <c r="N288" s="184" t="s">
        <v>42</v>
      </c>
      <c r="P288" s="158">
        <f>O288*H288</f>
        <v>0</v>
      </c>
      <c r="Q288" s="158">
        <v>0</v>
      </c>
      <c r="R288" s="158">
        <f>Q288*H288</f>
        <v>0</v>
      </c>
      <c r="S288" s="158">
        <v>0</v>
      </c>
      <c r="T288" s="159">
        <f>S288*H288</f>
        <v>0</v>
      </c>
      <c r="AR288" s="41" t="s">
        <v>339</v>
      </c>
      <c r="AT288" s="41" t="s">
        <v>431</v>
      </c>
      <c r="AU288" s="41" t="s">
        <v>86</v>
      </c>
      <c r="AY288" s="17" t="s">
        <v>304</v>
      </c>
      <c r="BE288" s="42">
        <f>IF(N288="základní",J288,0)</f>
        <v>0</v>
      </c>
      <c r="BF288" s="42">
        <f>IF(N288="snížená",J288,0)</f>
        <v>0</v>
      </c>
      <c r="BG288" s="42">
        <f>IF(N288="zákl. přenesená",J288,0)</f>
        <v>0</v>
      </c>
      <c r="BH288" s="42">
        <f>IF(N288="sníž. přenesená",J288,0)</f>
        <v>0</v>
      </c>
      <c r="BI288" s="42">
        <f>IF(N288="nulová",J288,0)</f>
        <v>0</v>
      </c>
      <c r="BJ288" s="17" t="s">
        <v>8</v>
      </c>
      <c r="BK288" s="42">
        <f>ROUND(I288*H288,0)</f>
        <v>0</v>
      </c>
      <c r="BL288" s="17" t="s">
        <v>108</v>
      </c>
      <c r="BM288" s="41" t="s">
        <v>695</v>
      </c>
    </row>
    <row r="289" spans="2:65" s="12" customFormat="1" x14ac:dyDescent="0.2">
      <c r="B289" s="160"/>
      <c r="D289" s="161" t="s">
        <v>327</v>
      </c>
      <c r="E289" s="43" t="s">
        <v>1</v>
      </c>
      <c r="F289" s="162" t="s">
        <v>3764</v>
      </c>
      <c r="H289" s="163">
        <v>14</v>
      </c>
      <c r="L289" s="160"/>
      <c r="M289" s="164"/>
      <c r="T289" s="165"/>
      <c r="AT289" s="43" t="s">
        <v>327</v>
      </c>
      <c r="AU289" s="43" t="s">
        <v>86</v>
      </c>
      <c r="AV289" s="12" t="s">
        <v>86</v>
      </c>
      <c r="AW289" s="12" t="s">
        <v>33</v>
      </c>
      <c r="AX289" s="12" t="s">
        <v>77</v>
      </c>
      <c r="AY289" s="43" t="s">
        <v>304</v>
      </c>
    </row>
    <row r="290" spans="2:65" s="14" customFormat="1" x14ac:dyDescent="0.2">
      <c r="B290" s="171"/>
      <c r="D290" s="161" t="s">
        <v>327</v>
      </c>
      <c r="E290" s="45" t="s">
        <v>1</v>
      </c>
      <c r="F290" s="172" t="s">
        <v>380</v>
      </c>
      <c r="H290" s="173">
        <v>14</v>
      </c>
      <c r="L290" s="171"/>
      <c r="M290" s="174"/>
      <c r="T290" s="175"/>
      <c r="AT290" s="45" t="s">
        <v>327</v>
      </c>
      <c r="AU290" s="45" t="s">
        <v>86</v>
      </c>
      <c r="AV290" s="14" t="s">
        <v>108</v>
      </c>
      <c r="AW290" s="14" t="s">
        <v>33</v>
      </c>
      <c r="AX290" s="14" t="s">
        <v>8</v>
      </c>
      <c r="AY290" s="45" t="s">
        <v>304</v>
      </c>
    </row>
    <row r="291" spans="2:65" s="1" customFormat="1" ht="24.2" customHeight="1" x14ac:dyDescent="0.2">
      <c r="B291" s="24"/>
      <c r="C291" s="150" t="s">
        <v>481</v>
      </c>
      <c r="D291" s="150" t="s">
        <v>306</v>
      </c>
      <c r="E291" s="151" t="s">
        <v>3765</v>
      </c>
      <c r="F291" s="152" t="s">
        <v>3766</v>
      </c>
      <c r="G291" s="153" t="s">
        <v>309</v>
      </c>
      <c r="H291" s="154">
        <v>1</v>
      </c>
      <c r="I291" s="40"/>
      <c r="J291" s="155">
        <f>ROUND(I291*H291,0)</f>
        <v>0</v>
      </c>
      <c r="K291" s="152" t="s">
        <v>1</v>
      </c>
      <c r="L291" s="24"/>
      <c r="M291" s="156" t="s">
        <v>1</v>
      </c>
      <c r="N291" s="157" t="s">
        <v>42</v>
      </c>
      <c r="P291" s="158">
        <f>O291*H291</f>
        <v>0</v>
      </c>
      <c r="Q291" s="158">
        <v>0</v>
      </c>
      <c r="R291" s="158">
        <f>Q291*H291</f>
        <v>0</v>
      </c>
      <c r="S291" s="158">
        <v>0</v>
      </c>
      <c r="T291" s="159">
        <f>S291*H291</f>
        <v>0</v>
      </c>
      <c r="AR291" s="41" t="s">
        <v>108</v>
      </c>
      <c r="AT291" s="41" t="s">
        <v>306</v>
      </c>
      <c r="AU291" s="41" t="s">
        <v>86</v>
      </c>
      <c r="AY291" s="17" t="s">
        <v>304</v>
      </c>
      <c r="BE291" s="42">
        <f>IF(N291="základní",J291,0)</f>
        <v>0</v>
      </c>
      <c r="BF291" s="42">
        <f>IF(N291="snížená",J291,0)</f>
        <v>0</v>
      </c>
      <c r="BG291" s="42">
        <f>IF(N291="zákl. přenesená",J291,0)</f>
        <v>0</v>
      </c>
      <c r="BH291" s="42">
        <f>IF(N291="sníž. přenesená",J291,0)</f>
        <v>0</v>
      </c>
      <c r="BI291" s="42">
        <f>IF(N291="nulová",J291,0)</f>
        <v>0</v>
      </c>
      <c r="BJ291" s="17" t="s">
        <v>8</v>
      </c>
      <c r="BK291" s="42">
        <f>ROUND(I291*H291,0)</f>
        <v>0</v>
      </c>
      <c r="BL291" s="17" t="s">
        <v>108</v>
      </c>
      <c r="BM291" s="41" t="s">
        <v>704</v>
      </c>
    </row>
    <row r="292" spans="2:65" s="1" customFormat="1" ht="24.2" customHeight="1" x14ac:dyDescent="0.2">
      <c r="B292" s="24"/>
      <c r="C292" s="176" t="s">
        <v>493</v>
      </c>
      <c r="D292" s="176" t="s">
        <v>431</v>
      </c>
      <c r="E292" s="177" t="s">
        <v>3767</v>
      </c>
      <c r="F292" s="178" t="s">
        <v>3768</v>
      </c>
      <c r="G292" s="179" t="s">
        <v>309</v>
      </c>
      <c r="H292" s="180">
        <v>1</v>
      </c>
      <c r="I292" s="46"/>
      <c r="J292" s="181">
        <f>ROUND(I292*H292,0)</f>
        <v>0</v>
      </c>
      <c r="K292" s="178" t="s">
        <v>1</v>
      </c>
      <c r="L292" s="182"/>
      <c r="M292" s="183" t="s">
        <v>1</v>
      </c>
      <c r="N292" s="184" t="s">
        <v>42</v>
      </c>
      <c r="P292" s="158">
        <f>O292*H292</f>
        <v>0</v>
      </c>
      <c r="Q292" s="158">
        <v>0</v>
      </c>
      <c r="R292" s="158">
        <f>Q292*H292</f>
        <v>0</v>
      </c>
      <c r="S292" s="158">
        <v>0</v>
      </c>
      <c r="T292" s="159">
        <f>S292*H292</f>
        <v>0</v>
      </c>
      <c r="AR292" s="41" t="s">
        <v>339</v>
      </c>
      <c r="AT292" s="41" t="s">
        <v>431</v>
      </c>
      <c r="AU292" s="41" t="s">
        <v>86</v>
      </c>
      <c r="AY292" s="17" t="s">
        <v>304</v>
      </c>
      <c r="BE292" s="42">
        <f>IF(N292="základní",J292,0)</f>
        <v>0</v>
      </c>
      <c r="BF292" s="42">
        <f>IF(N292="snížená",J292,0)</f>
        <v>0</v>
      </c>
      <c r="BG292" s="42">
        <f>IF(N292="zákl. přenesená",J292,0)</f>
        <v>0</v>
      </c>
      <c r="BH292" s="42">
        <f>IF(N292="sníž. přenesená",J292,0)</f>
        <v>0</v>
      </c>
      <c r="BI292" s="42">
        <f>IF(N292="nulová",J292,0)</f>
        <v>0</v>
      </c>
      <c r="BJ292" s="17" t="s">
        <v>8</v>
      </c>
      <c r="BK292" s="42">
        <f>ROUND(I292*H292,0)</f>
        <v>0</v>
      </c>
      <c r="BL292" s="17" t="s">
        <v>108</v>
      </c>
      <c r="BM292" s="41" t="s">
        <v>714</v>
      </c>
    </row>
    <row r="293" spans="2:65" s="12" customFormat="1" x14ac:dyDescent="0.2">
      <c r="B293" s="160"/>
      <c r="D293" s="161" t="s">
        <v>327</v>
      </c>
      <c r="E293" s="43" t="s">
        <v>1</v>
      </c>
      <c r="F293" s="162" t="s">
        <v>3769</v>
      </c>
      <c r="H293" s="163">
        <v>1</v>
      </c>
      <c r="L293" s="160"/>
      <c r="M293" s="164"/>
      <c r="T293" s="165"/>
      <c r="AT293" s="43" t="s">
        <v>327</v>
      </c>
      <c r="AU293" s="43" t="s">
        <v>86</v>
      </c>
      <c r="AV293" s="12" t="s">
        <v>86</v>
      </c>
      <c r="AW293" s="12" t="s">
        <v>33</v>
      </c>
      <c r="AX293" s="12" t="s">
        <v>77</v>
      </c>
      <c r="AY293" s="43" t="s">
        <v>304</v>
      </c>
    </row>
    <row r="294" spans="2:65" s="14" customFormat="1" x14ac:dyDescent="0.2">
      <c r="B294" s="171"/>
      <c r="D294" s="161" t="s">
        <v>327</v>
      </c>
      <c r="E294" s="45" t="s">
        <v>1</v>
      </c>
      <c r="F294" s="172" t="s">
        <v>380</v>
      </c>
      <c r="H294" s="173">
        <v>1</v>
      </c>
      <c r="L294" s="171"/>
      <c r="M294" s="174"/>
      <c r="T294" s="175"/>
      <c r="AT294" s="45" t="s">
        <v>327</v>
      </c>
      <c r="AU294" s="45" t="s">
        <v>86</v>
      </c>
      <c r="AV294" s="14" t="s">
        <v>108</v>
      </c>
      <c r="AW294" s="14" t="s">
        <v>33</v>
      </c>
      <c r="AX294" s="14" t="s">
        <v>8</v>
      </c>
      <c r="AY294" s="45" t="s">
        <v>304</v>
      </c>
    </row>
    <row r="295" spans="2:65" s="1" customFormat="1" ht="24.2" customHeight="1" x14ac:dyDescent="0.2">
      <c r="B295" s="24"/>
      <c r="C295" s="150" t="s">
        <v>508</v>
      </c>
      <c r="D295" s="150" t="s">
        <v>306</v>
      </c>
      <c r="E295" s="151" t="s">
        <v>3770</v>
      </c>
      <c r="F295" s="152" t="s">
        <v>3771</v>
      </c>
      <c r="G295" s="153" t="s">
        <v>309</v>
      </c>
      <c r="H295" s="154">
        <v>1</v>
      </c>
      <c r="I295" s="40"/>
      <c r="J295" s="155">
        <f>ROUND(I295*H295,0)</f>
        <v>0</v>
      </c>
      <c r="K295" s="152" t="s">
        <v>1</v>
      </c>
      <c r="L295" s="24"/>
      <c r="M295" s="156" t="s">
        <v>1</v>
      </c>
      <c r="N295" s="157" t="s">
        <v>42</v>
      </c>
      <c r="P295" s="158">
        <f>O295*H295</f>
        <v>0</v>
      </c>
      <c r="Q295" s="158">
        <v>0</v>
      </c>
      <c r="R295" s="158">
        <f>Q295*H295</f>
        <v>0</v>
      </c>
      <c r="S295" s="158">
        <v>0</v>
      </c>
      <c r="T295" s="159">
        <f>S295*H295</f>
        <v>0</v>
      </c>
      <c r="AR295" s="41" t="s">
        <v>108</v>
      </c>
      <c r="AT295" s="41" t="s">
        <v>306</v>
      </c>
      <c r="AU295" s="41" t="s">
        <v>86</v>
      </c>
      <c r="AY295" s="17" t="s">
        <v>304</v>
      </c>
      <c r="BE295" s="42">
        <f>IF(N295="základní",J295,0)</f>
        <v>0</v>
      </c>
      <c r="BF295" s="42">
        <f>IF(N295="snížená",J295,0)</f>
        <v>0</v>
      </c>
      <c r="BG295" s="42">
        <f>IF(N295="zákl. přenesená",J295,0)</f>
        <v>0</v>
      </c>
      <c r="BH295" s="42">
        <f>IF(N295="sníž. přenesená",J295,0)</f>
        <v>0</v>
      </c>
      <c r="BI295" s="42">
        <f>IF(N295="nulová",J295,0)</f>
        <v>0</v>
      </c>
      <c r="BJ295" s="17" t="s">
        <v>8</v>
      </c>
      <c r="BK295" s="42">
        <f>ROUND(I295*H295,0)</f>
        <v>0</v>
      </c>
      <c r="BL295" s="17" t="s">
        <v>108</v>
      </c>
      <c r="BM295" s="41" t="s">
        <v>738</v>
      </c>
    </row>
    <row r="296" spans="2:65" s="1" customFormat="1" ht="16.5" customHeight="1" x14ac:dyDescent="0.2">
      <c r="B296" s="24"/>
      <c r="C296" s="176" t="s">
        <v>526</v>
      </c>
      <c r="D296" s="176" t="s">
        <v>431</v>
      </c>
      <c r="E296" s="177" t="s">
        <v>3772</v>
      </c>
      <c r="F296" s="178" t="s">
        <v>3773</v>
      </c>
      <c r="G296" s="179" t="s">
        <v>309</v>
      </c>
      <c r="H296" s="180">
        <v>1</v>
      </c>
      <c r="I296" s="46"/>
      <c r="J296" s="181">
        <f>ROUND(I296*H296,0)</f>
        <v>0</v>
      </c>
      <c r="K296" s="178" t="s">
        <v>1</v>
      </c>
      <c r="L296" s="182"/>
      <c r="M296" s="183" t="s">
        <v>1</v>
      </c>
      <c r="N296" s="184" t="s">
        <v>42</v>
      </c>
      <c r="P296" s="158">
        <f>O296*H296</f>
        <v>0</v>
      </c>
      <c r="Q296" s="158">
        <v>0</v>
      </c>
      <c r="R296" s="158">
        <f>Q296*H296</f>
        <v>0</v>
      </c>
      <c r="S296" s="158">
        <v>0</v>
      </c>
      <c r="T296" s="159">
        <f>S296*H296</f>
        <v>0</v>
      </c>
      <c r="AR296" s="41" t="s">
        <v>339</v>
      </c>
      <c r="AT296" s="41" t="s">
        <v>431</v>
      </c>
      <c r="AU296" s="41" t="s">
        <v>86</v>
      </c>
      <c r="AY296" s="17" t="s">
        <v>304</v>
      </c>
      <c r="BE296" s="42">
        <f>IF(N296="základní",J296,0)</f>
        <v>0</v>
      </c>
      <c r="BF296" s="42">
        <f>IF(N296="snížená",J296,0)</f>
        <v>0</v>
      </c>
      <c r="BG296" s="42">
        <f>IF(N296="zákl. přenesená",J296,0)</f>
        <v>0</v>
      </c>
      <c r="BH296" s="42">
        <f>IF(N296="sníž. přenesená",J296,0)</f>
        <v>0</v>
      </c>
      <c r="BI296" s="42">
        <f>IF(N296="nulová",J296,0)</f>
        <v>0</v>
      </c>
      <c r="BJ296" s="17" t="s">
        <v>8</v>
      </c>
      <c r="BK296" s="42">
        <f>ROUND(I296*H296,0)</f>
        <v>0</v>
      </c>
      <c r="BL296" s="17" t="s">
        <v>108</v>
      </c>
      <c r="BM296" s="41" t="s">
        <v>749</v>
      </c>
    </row>
    <row r="297" spans="2:65" s="12" customFormat="1" x14ac:dyDescent="0.2">
      <c r="B297" s="160"/>
      <c r="D297" s="161" t="s">
        <v>327</v>
      </c>
      <c r="E297" s="43" t="s">
        <v>1</v>
      </c>
      <c r="F297" s="162" t="s">
        <v>3769</v>
      </c>
      <c r="H297" s="163">
        <v>1</v>
      </c>
      <c r="L297" s="160"/>
      <c r="M297" s="164"/>
      <c r="T297" s="165"/>
      <c r="AT297" s="43" t="s">
        <v>327</v>
      </c>
      <c r="AU297" s="43" t="s">
        <v>86</v>
      </c>
      <c r="AV297" s="12" t="s">
        <v>86</v>
      </c>
      <c r="AW297" s="12" t="s">
        <v>33</v>
      </c>
      <c r="AX297" s="12" t="s">
        <v>77</v>
      </c>
      <c r="AY297" s="43" t="s">
        <v>304</v>
      </c>
    </row>
    <row r="298" spans="2:65" s="14" customFormat="1" x14ac:dyDescent="0.2">
      <c r="B298" s="171"/>
      <c r="D298" s="161" t="s">
        <v>327</v>
      </c>
      <c r="E298" s="45" t="s">
        <v>1</v>
      </c>
      <c r="F298" s="172" t="s">
        <v>380</v>
      </c>
      <c r="H298" s="173">
        <v>1</v>
      </c>
      <c r="L298" s="171"/>
      <c r="M298" s="174"/>
      <c r="T298" s="175"/>
      <c r="AT298" s="45" t="s">
        <v>327</v>
      </c>
      <c r="AU298" s="45" t="s">
        <v>86</v>
      </c>
      <c r="AV298" s="14" t="s">
        <v>108</v>
      </c>
      <c r="AW298" s="14" t="s">
        <v>33</v>
      </c>
      <c r="AX298" s="14" t="s">
        <v>8</v>
      </c>
      <c r="AY298" s="45" t="s">
        <v>304</v>
      </c>
    </row>
    <row r="299" spans="2:65" s="1" customFormat="1" ht="24.2" customHeight="1" x14ac:dyDescent="0.2">
      <c r="B299" s="24"/>
      <c r="C299" s="150" t="s">
        <v>530</v>
      </c>
      <c r="D299" s="150" t="s">
        <v>306</v>
      </c>
      <c r="E299" s="151" t="s">
        <v>3774</v>
      </c>
      <c r="F299" s="152" t="s">
        <v>3775</v>
      </c>
      <c r="G299" s="153" t="s">
        <v>309</v>
      </c>
      <c r="H299" s="154">
        <v>4</v>
      </c>
      <c r="I299" s="40"/>
      <c r="J299" s="155">
        <f>ROUND(I299*H299,0)</f>
        <v>0</v>
      </c>
      <c r="K299" s="152" t="s">
        <v>1</v>
      </c>
      <c r="L299" s="24"/>
      <c r="M299" s="156" t="s">
        <v>1</v>
      </c>
      <c r="N299" s="157" t="s">
        <v>42</v>
      </c>
      <c r="P299" s="158">
        <f>O299*H299</f>
        <v>0</v>
      </c>
      <c r="Q299" s="158">
        <v>0</v>
      </c>
      <c r="R299" s="158">
        <f>Q299*H299</f>
        <v>0</v>
      </c>
      <c r="S299" s="158">
        <v>0</v>
      </c>
      <c r="T299" s="159">
        <f>S299*H299</f>
        <v>0</v>
      </c>
      <c r="AR299" s="41" t="s">
        <v>108</v>
      </c>
      <c r="AT299" s="41" t="s">
        <v>306</v>
      </c>
      <c r="AU299" s="41" t="s">
        <v>86</v>
      </c>
      <c r="AY299" s="17" t="s">
        <v>304</v>
      </c>
      <c r="BE299" s="42">
        <f>IF(N299="základní",J299,0)</f>
        <v>0</v>
      </c>
      <c r="BF299" s="42">
        <f>IF(N299="snížená",J299,0)</f>
        <v>0</v>
      </c>
      <c r="BG299" s="42">
        <f>IF(N299="zákl. přenesená",J299,0)</f>
        <v>0</v>
      </c>
      <c r="BH299" s="42">
        <f>IF(N299="sníž. přenesená",J299,0)</f>
        <v>0</v>
      </c>
      <c r="BI299" s="42">
        <f>IF(N299="nulová",J299,0)</f>
        <v>0</v>
      </c>
      <c r="BJ299" s="17" t="s">
        <v>8</v>
      </c>
      <c r="BK299" s="42">
        <f>ROUND(I299*H299,0)</f>
        <v>0</v>
      </c>
      <c r="BL299" s="17" t="s">
        <v>108</v>
      </c>
      <c r="BM299" s="41" t="s">
        <v>760</v>
      </c>
    </row>
    <row r="300" spans="2:65" s="1" customFormat="1" ht="16.5" customHeight="1" x14ac:dyDescent="0.2">
      <c r="B300" s="24"/>
      <c r="C300" s="176" t="s">
        <v>536</v>
      </c>
      <c r="D300" s="176" t="s">
        <v>431</v>
      </c>
      <c r="E300" s="177" t="s">
        <v>3776</v>
      </c>
      <c r="F300" s="178" t="s">
        <v>3777</v>
      </c>
      <c r="G300" s="179" t="s">
        <v>309</v>
      </c>
      <c r="H300" s="180">
        <v>4</v>
      </c>
      <c r="I300" s="46"/>
      <c r="J300" s="181">
        <f>ROUND(I300*H300,0)</f>
        <v>0</v>
      </c>
      <c r="K300" s="178" t="s">
        <v>1</v>
      </c>
      <c r="L300" s="182"/>
      <c r="M300" s="183" t="s">
        <v>1</v>
      </c>
      <c r="N300" s="184" t="s">
        <v>42</v>
      </c>
      <c r="P300" s="158">
        <f>O300*H300</f>
        <v>0</v>
      </c>
      <c r="Q300" s="158">
        <v>0</v>
      </c>
      <c r="R300" s="158">
        <f>Q300*H300</f>
        <v>0</v>
      </c>
      <c r="S300" s="158">
        <v>0</v>
      </c>
      <c r="T300" s="159">
        <f>S300*H300</f>
        <v>0</v>
      </c>
      <c r="AR300" s="41" t="s">
        <v>339</v>
      </c>
      <c r="AT300" s="41" t="s">
        <v>431</v>
      </c>
      <c r="AU300" s="41" t="s">
        <v>86</v>
      </c>
      <c r="AY300" s="17" t="s">
        <v>304</v>
      </c>
      <c r="BE300" s="42">
        <f>IF(N300="základní",J300,0)</f>
        <v>0</v>
      </c>
      <c r="BF300" s="42">
        <f>IF(N300="snížená",J300,0)</f>
        <v>0</v>
      </c>
      <c r="BG300" s="42">
        <f>IF(N300="zákl. přenesená",J300,0)</f>
        <v>0</v>
      </c>
      <c r="BH300" s="42">
        <f>IF(N300="sníž. přenesená",J300,0)</f>
        <v>0</v>
      </c>
      <c r="BI300" s="42">
        <f>IF(N300="nulová",J300,0)</f>
        <v>0</v>
      </c>
      <c r="BJ300" s="17" t="s">
        <v>8</v>
      </c>
      <c r="BK300" s="42">
        <f>ROUND(I300*H300,0)</f>
        <v>0</v>
      </c>
      <c r="BL300" s="17" t="s">
        <v>108</v>
      </c>
      <c r="BM300" s="41" t="s">
        <v>770</v>
      </c>
    </row>
    <row r="301" spans="2:65" s="12" customFormat="1" x14ac:dyDescent="0.2">
      <c r="B301" s="160"/>
      <c r="D301" s="161" t="s">
        <v>327</v>
      </c>
      <c r="E301" s="43" t="s">
        <v>1</v>
      </c>
      <c r="F301" s="162" t="s">
        <v>3778</v>
      </c>
      <c r="H301" s="163">
        <v>4</v>
      </c>
      <c r="L301" s="160"/>
      <c r="M301" s="164"/>
      <c r="T301" s="165"/>
      <c r="AT301" s="43" t="s">
        <v>327</v>
      </c>
      <c r="AU301" s="43" t="s">
        <v>86</v>
      </c>
      <c r="AV301" s="12" t="s">
        <v>86</v>
      </c>
      <c r="AW301" s="12" t="s">
        <v>33</v>
      </c>
      <c r="AX301" s="12" t="s">
        <v>77</v>
      </c>
      <c r="AY301" s="43" t="s">
        <v>304</v>
      </c>
    </row>
    <row r="302" spans="2:65" s="14" customFormat="1" x14ac:dyDescent="0.2">
      <c r="B302" s="171"/>
      <c r="D302" s="161" t="s">
        <v>327</v>
      </c>
      <c r="E302" s="45" t="s">
        <v>1</v>
      </c>
      <c r="F302" s="172" t="s">
        <v>380</v>
      </c>
      <c r="H302" s="173">
        <v>4</v>
      </c>
      <c r="L302" s="171"/>
      <c r="M302" s="174"/>
      <c r="T302" s="175"/>
      <c r="AT302" s="45" t="s">
        <v>327</v>
      </c>
      <c r="AU302" s="45" t="s">
        <v>86</v>
      </c>
      <c r="AV302" s="14" t="s">
        <v>108</v>
      </c>
      <c r="AW302" s="14" t="s">
        <v>33</v>
      </c>
      <c r="AX302" s="14" t="s">
        <v>8</v>
      </c>
      <c r="AY302" s="45" t="s">
        <v>304</v>
      </c>
    </row>
    <row r="303" spans="2:65" s="1" customFormat="1" ht="24.2" customHeight="1" x14ac:dyDescent="0.2">
      <c r="B303" s="24"/>
      <c r="C303" s="150" t="s">
        <v>257</v>
      </c>
      <c r="D303" s="150" t="s">
        <v>306</v>
      </c>
      <c r="E303" s="151" t="s">
        <v>3779</v>
      </c>
      <c r="F303" s="152" t="s">
        <v>3780</v>
      </c>
      <c r="G303" s="153" t="s">
        <v>309</v>
      </c>
      <c r="H303" s="154">
        <v>1</v>
      </c>
      <c r="I303" s="40"/>
      <c r="J303" s="155">
        <f>ROUND(I303*H303,0)</f>
        <v>0</v>
      </c>
      <c r="K303" s="152" t="s">
        <v>1</v>
      </c>
      <c r="L303" s="24"/>
      <c r="M303" s="156" t="s">
        <v>1</v>
      </c>
      <c r="N303" s="157" t="s">
        <v>42</v>
      </c>
      <c r="P303" s="158">
        <f>O303*H303</f>
        <v>0</v>
      </c>
      <c r="Q303" s="158">
        <v>0</v>
      </c>
      <c r="R303" s="158">
        <f>Q303*H303</f>
        <v>0</v>
      </c>
      <c r="S303" s="158">
        <v>0</v>
      </c>
      <c r="T303" s="159">
        <f>S303*H303</f>
        <v>0</v>
      </c>
      <c r="AR303" s="41" t="s">
        <v>108</v>
      </c>
      <c r="AT303" s="41" t="s">
        <v>306</v>
      </c>
      <c r="AU303" s="41" t="s">
        <v>86</v>
      </c>
      <c r="AY303" s="17" t="s">
        <v>304</v>
      </c>
      <c r="BE303" s="42">
        <f>IF(N303="základní",J303,0)</f>
        <v>0</v>
      </c>
      <c r="BF303" s="42">
        <f>IF(N303="snížená",J303,0)</f>
        <v>0</v>
      </c>
      <c r="BG303" s="42">
        <f>IF(N303="zákl. přenesená",J303,0)</f>
        <v>0</v>
      </c>
      <c r="BH303" s="42">
        <f>IF(N303="sníž. přenesená",J303,0)</f>
        <v>0</v>
      </c>
      <c r="BI303" s="42">
        <f>IF(N303="nulová",J303,0)</f>
        <v>0</v>
      </c>
      <c r="BJ303" s="17" t="s">
        <v>8</v>
      </c>
      <c r="BK303" s="42">
        <f>ROUND(I303*H303,0)</f>
        <v>0</v>
      </c>
      <c r="BL303" s="17" t="s">
        <v>108</v>
      </c>
      <c r="BM303" s="41" t="s">
        <v>779</v>
      </c>
    </row>
    <row r="304" spans="2:65" s="1" customFormat="1" ht="24.2" customHeight="1" x14ac:dyDescent="0.2">
      <c r="B304" s="24"/>
      <c r="C304" s="176" t="s">
        <v>547</v>
      </c>
      <c r="D304" s="176" t="s">
        <v>431</v>
      </c>
      <c r="E304" s="177" t="s">
        <v>3781</v>
      </c>
      <c r="F304" s="178" t="s">
        <v>3782</v>
      </c>
      <c r="G304" s="179" t="s">
        <v>309</v>
      </c>
      <c r="H304" s="180">
        <v>1</v>
      </c>
      <c r="I304" s="46"/>
      <c r="J304" s="181">
        <f>ROUND(I304*H304,0)</f>
        <v>0</v>
      </c>
      <c r="K304" s="178" t="s">
        <v>1</v>
      </c>
      <c r="L304" s="182"/>
      <c r="M304" s="183" t="s">
        <v>1</v>
      </c>
      <c r="N304" s="184" t="s">
        <v>42</v>
      </c>
      <c r="P304" s="158">
        <f>O304*H304</f>
        <v>0</v>
      </c>
      <c r="Q304" s="158">
        <v>0</v>
      </c>
      <c r="R304" s="158">
        <f>Q304*H304</f>
        <v>0</v>
      </c>
      <c r="S304" s="158">
        <v>0</v>
      </c>
      <c r="T304" s="159">
        <f>S304*H304</f>
        <v>0</v>
      </c>
      <c r="AR304" s="41" t="s">
        <v>339</v>
      </c>
      <c r="AT304" s="41" t="s">
        <v>431</v>
      </c>
      <c r="AU304" s="41" t="s">
        <v>86</v>
      </c>
      <c r="AY304" s="17" t="s">
        <v>304</v>
      </c>
      <c r="BE304" s="42">
        <f>IF(N304="základní",J304,0)</f>
        <v>0</v>
      </c>
      <c r="BF304" s="42">
        <f>IF(N304="snížená",J304,0)</f>
        <v>0</v>
      </c>
      <c r="BG304" s="42">
        <f>IF(N304="zákl. přenesená",J304,0)</f>
        <v>0</v>
      </c>
      <c r="BH304" s="42">
        <f>IF(N304="sníž. přenesená",J304,0)</f>
        <v>0</v>
      </c>
      <c r="BI304" s="42">
        <f>IF(N304="nulová",J304,0)</f>
        <v>0</v>
      </c>
      <c r="BJ304" s="17" t="s">
        <v>8</v>
      </c>
      <c r="BK304" s="42">
        <f>ROUND(I304*H304,0)</f>
        <v>0</v>
      </c>
      <c r="BL304" s="17" t="s">
        <v>108</v>
      </c>
      <c r="BM304" s="41" t="s">
        <v>788</v>
      </c>
    </row>
    <row r="305" spans="2:65" s="12" customFormat="1" x14ac:dyDescent="0.2">
      <c r="B305" s="160"/>
      <c r="D305" s="161" t="s">
        <v>327</v>
      </c>
      <c r="E305" s="43" t="s">
        <v>1</v>
      </c>
      <c r="F305" s="162" t="s">
        <v>3769</v>
      </c>
      <c r="H305" s="163">
        <v>1</v>
      </c>
      <c r="L305" s="160"/>
      <c r="M305" s="164"/>
      <c r="T305" s="165"/>
      <c r="AT305" s="43" t="s">
        <v>327</v>
      </c>
      <c r="AU305" s="43" t="s">
        <v>86</v>
      </c>
      <c r="AV305" s="12" t="s">
        <v>86</v>
      </c>
      <c r="AW305" s="12" t="s">
        <v>33</v>
      </c>
      <c r="AX305" s="12" t="s">
        <v>77</v>
      </c>
      <c r="AY305" s="43" t="s">
        <v>304</v>
      </c>
    </row>
    <row r="306" spans="2:65" s="14" customFormat="1" x14ac:dyDescent="0.2">
      <c r="B306" s="171"/>
      <c r="D306" s="161" t="s">
        <v>327</v>
      </c>
      <c r="E306" s="45" t="s">
        <v>1</v>
      </c>
      <c r="F306" s="172" t="s">
        <v>380</v>
      </c>
      <c r="H306" s="173">
        <v>1</v>
      </c>
      <c r="L306" s="171"/>
      <c r="M306" s="174"/>
      <c r="T306" s="175"/>
      <c r="AT306" s="45" t="s">
        <v>327</v>
      </c>
      <c r="AU306" s="45" t="s">
        <v>86</v>
      </c>
      <c r="AV306" s="14" t="s">
        <v>108</v>
      </c>
      <c r="AW306" s="14" t="s">
        <v>33</v>
      </c>
      <c r="AX306" s="14" t="s">
        <v>8</v>
      </c>
      <c r="AY306" s="45" t="s">
        <v>304</v>
      </c>
    </row>
    <row r="307" spans="2:65" s="1" customFormat="1" ht="37.9" customHeight="1" x14ac:dyDescent="0.2">
      <c r="B307" s="24"/>
      <c r="C307" s="150" t="s">
        <v>567</v>
      </c>
      <c r="D307" s="150" t="s">
        <v>306</v>
      </c>
      <c r="E307" s="151" t="s">
        <v>3783</v>
      </c>
      <c r="F307" s="152" t="s">
        <v>3784</v>
      </c>
      <c r="G307" s="153" t="s">
        <v>309</v>
      </c>
      <c r="H307" s="154">
        <v>4</v>
      </c>
      <c r="I307" s="40"/>
      <c r="J307" s="155">
        <f>ROUND(I307*H307,0)</f>
        <v>0</v>
      </c>
      <c r="K307" s="152" t="s">
        <v>1</v>
      </c>
      <c r="L307" s="24"/>
      <c r="M307" s="156" t="s">
        <v>1</v>
      </c>
      <c r="N307" s="157" t="s">
        <v>42</v>
      </c>
      <c r="P307" s="158">
        <f>O307*H307</f>
        <v>0</v>
      </c>
      <c r="Q307" s="158">
        <v>0</v>
      </c>
      <c r="R307" s="158">
        <f>Q307*H307</f>
        <v>0</v>
      </c>
      <c r="S307" s="158">
        <v>0</v>
      </c>
      <c r="T307" s="159">
        <f>S307*H307</f>
        <v>0</v>
      </c>
      <c r="AR307" s="41" t="s">
        <v>108</v>
      </c>
      <c r="AT307" s="41" t="s">
        <v>306</v>
      </c>
      <c r="AU307" s="41" t="s">
        <v>86</v>
      </c>
      <c r="AY307" s="17" t="s">
        <v>304</v>
      </c>
      <c r="BE307" s="42">
        <f>IF(N307="základní",J307,0)</f>
        <v>0</v>
      </c>
      <c r="BF307" s="42">
        <f>IF(N307="snížená",J307,0)</f>
        <v>0</v>
      </c>
      <c r="BG307" s="42">
        <f>IF(N307="zákl. přenesená",J307,0)</f>
        <v>0</v>
      </c>
      <c r="BH307" s="42">
        <f>IF(N307="sníž. přenesená",J307,0)</f>
        <v>0</v>
      </c>
      <c r="BI307" s="42">
        <f>IF(N307="nulová",J307,0)</f>
        <v>0</v>
      </c>
      <c r="BJ307" s="17" t="s">
        <v>8</v>
      </c>
      <c r="BK307" s="42">
        <f>ROUND(I307*H307,0)</f>
        <v>0</v>
      </c>
      <c r="BL307" s="17" t="s">
        <v>108</v>
      </c>
      <c r="BM307" s="41" t="s">
        <v>800</v>
      </c>
    </row>
    <row r="308" spans="2:65" s="1" customFormat="1" ht="62.65" customHeight="1" x14ac:dyDescent="0.2">
      <c r="B308" s="24"/>
      <c r="C308" s="176" t="s">
        <v>571</v>
      </c>
      <c r="D308" s="176" t="s">
        <v>431</v>
      </c>
      <c r="E308" s="177" t="s">
        <v>3785</v>
      </c>
      <c r="F308" s="178" t="s">
        <v>3786</v>
      </c>
      <c r="G308" s="179" t="s">
        <v>309</v>
      </c>
      <c r="H308" s="180">
        <v>4</v>
      </c>
      <c r="I308" s="46"/>
      <c r="J308" s="181">
        <f>ROUND(I308*H308,0)</f>
        <v>0</v>
      </c>
      <c r="K308" s="178" t="s">
        <v>1</v>
      </c>
      <c r="L308" s="182"/>
      <c r="M308" s="183" t="s">
        <v>1</v>
      </c>
      <c r="N308" s="184" t="s">
        <v>42</v>
      </c>
      <c r="P308" s="158">
        <f>O308*H308</f>
        <v>0</v>
      </c>
      <c r="Q308" s="158">
        <v>0</v>
      </c>
      <c r="R308" s="158">
        <f>Q308*H308</f>
        <v>0</v>
      </c>
      <c r="S308" s="158">
        <v>0</v>
      </c>
      <c r="T308" s="159">
        <f>S308*H308</f>
        <v>0</v>
      </c>
      <c r="AR308" s="41" t="s">
        <v>339</v>
      </c>
      <c r="AT308" s="41" t="s">
        <v>431</v>
      </c>
      <c r="AU308" s="41" t="s">
        <v>86</v>
      </c>
      <c r="AY308" s="17" t="s">
        <v>304</v>
      </c>
      <c r="BE308" s="42">
        <f>IF(N308="základní",J308,0)</f>
        <v>0</v>
      </c>
      <c r="BF308" s="42">
        <f>IF(N308="snížená",J308,0)</f>
        <v>0</v>
      </c>
      <c r="BG308" s="42">
        <f>IF(N308="zákl. přenesená",J308,0)</f>
        <v>0</v>
      </c>
      <c r="BH308" s="42">
        <f>IF(N308="sníž. přenesená",J308,0)</f>
        <v>0</v>
      </c>
      <c r="BI308" s="42">
        <f>IF(N308="nulová",J308,0)</f>
        <v>0</v>
      </c>
      <c r="BJ308" s="17" t="s">
        <v>8</v>
      </c>
      <c r="BK308" s="42">
        <f>ROUND(I308*H308,0)</f>
        <v>0</v>
      </c>
      <c r="BL308" s="17" t="s">
        <v>108</v>
      </c>
      <c r="BM308" s="41" t="s">
        <v>812</v>
      </c>
    </row>
    <row r="309" spans="2:65" s="1" customFormat="1" ht="33" customHeight="1" x14ac:dyDescent="0.2">
      <c r="B309" s="24"/>
      <c r="C309" s="150" t="s">
        <v>576</v>
      </c>
      <c r="D309" s="150" t="s">
        <v>306</v>
      </c>
      <c r="E309" s="151" t="s">
        <v>3787</v>
      </c>
      <c r="F309" s="152" t="s">
        <v>3788</v>
      </c>
      <c r="G309" s="153" t="s">
        <v>309</v>
      </c>
      <c r="H309" s="154">
        <v>1</v>
      </c>
      <c r="I309" s="40"/>
      <c r="J309" s="155">
        <f>ROUND(I309*H309,0)</f>
        <v>0</v>
      </c>
      <c r="K309" s="152" t="s">
        <v>1</v>
      </c>
      <c r="L309" s="24"/>
      <c r="M309" s="156" t="s">
        <v>1</v>
      </c>
      <c r="N309" s="157" t="s">
        <v>42</v>
      </c>
      <c r="P309" s="158">
        <f>O309*H309</f>
        <v>0</v>
      </c>
      <c r="Q309" s="158">
        <v>0</v>
      </c>
      <c r="R309" s="158">
        <f>Q309*H309</f>
        <v>0</v>
      </c>
      <c r="S309" s="158">
        <v>0</v>
      </c>
      <c r="T309" s="159">
        <f>S309*H309</f>
        <v>0</v>
      </c>
      <c r="AR309" s="41" t="s">
        <v>108</v>
      </c>
      <c r="AT309" s="41" t="s">
        <v>306</v>
      </c>
      <c r="AU309" s="41" t="s">
        <v>86</v>
      </c>
      <c r="AY309" s="17" t="s">
        <v>304</v>
      </c>
      <c r="BE309" s="42">
        <f>IF(N309="základní",J309,0)</f>
        <v>0</v>
      </c>
      <c r="BF309" s="42">
        <f>IF(N309="snížená",J309,0)</f>
        <v>0</v>
      </c>
      <c r="BG309" s="42">
        <f>IF(N309="zákl. přenesená",J309,0)</f>
        <v>0</v>
      </c>
      <c r="BH309" s="42">
        <f>IF(N309="sníž. přenesená",J309,0)</f>
        <v>0</v>
      </c>
      <c r="BI309" s="42">
        <f>IF(N309="nulová",J309,0)</f>
        <v>0</v>
      </c>
      <c r="BJ309" s="17" t="s">
        <v>8</v>
      </c>
      <c r="BK309" s="42">
        <f>ROUND(I309*H309,0)</f>
        <v>0</v>
      </c>
      <c r="BL309" s="17" t="s">
        <v>108</v>
      </c>
      <c r="BM309" s="41" t="s">
        <v>821</v>
      </c>
    </row>
    <row r="310" spans="2:65" s="1" customFormat="1" ht="16.5" customHeight="1" x14ac:dyDescent="0.2">
      <c r="B310" s="24"/>
      <c r="C310" s="176" t="s">
        <v>581</v>
      </c>
      <c r="D310" s="176" t="s">
        <v>431</v>
      </c>
      <c r="E310" s="177" t="s">
        <v>3789</v>
      </c>
      <c r="F310" s="178" t="s">
        <v>3790</v>
      </c>
      <c r="G310" s="179" t="s">
        <v>309</v>
      </c>
      <c r="H310" s="180">
        <v>1</v>
      </c>
      <c r="I310" s="46"/>
      <c r="J310" s="181">
        <f>ROUND(I310*H310,0)</f>
        <v>0</v>
      </c>
      <c r="K310" s="178" t="s">
        <v>1</v>
      </c>
      <c r="L310" s="182"/>
      <c r="M310" s="183" t="s">
        <v>1</v>
      </c>
      <c r="N310" s="184" t="s">
        <v>42</v>
      </c>
      <c r="P310" s="158">
        <f>O310*H310</f>
        <v>0</v>
      </c>
      <c r="Q310" s="158">
        <v>0</v>
      </c>
      <c r="R310" s="158">
        <f>Q310*H310</f>
        <v>0</v>
      </c>
      <c r="S310" s="158">
        <v>0</v>
      </c>
      <c r="T310" s="159">
        <f>S310*H310</f>
        <v>0</v>
      </c>
      <c r="AR310" s="41" t="s">
        <v>339</v>
      </c>
      <c r="AT310" s="41" t="s">
        <v>431</v>
      </c>
      <c r="AU310" s="41" t="s">
        <v>86</v>
      </c>
      <c r="AY310" s="17" t="s">
        <v>304</v>
      </c>
      <c r="BE310" s="42">
        <f>IF(N310="základní",J310,0)</f>
        <v>0</v>
      </c>
      <c r="BF310" s="42">
        <f>IF(N310="snížená",J310,0)</f>
        <v>0</v>
      </c>
      <c r="BG310" s="42">
        <f>IF(N310="zákl. přenesená",J310,0)</f>
        <v>0</v>
      </c>
      <c r="BH310" s="42">
        <f>IF(N310="sníž. přenesená",J310,0)</f>
        <v>0</v>
      </c>
      <c r="BI310" s="42">
        <f>IF(N310="nulová",J310,0)</f>
        <v>0</v>
      </c>
      <c r="BJ310" s="17" t="s">
        <v>8</v>
      </c>
      <c r="BK310" s="42">
        <f>ROUND(I310*H310,0)</f>
        <v>0</v>
      </c>
      <c r="BL310" s="17" t="s">
        <v>108</v>
      </c>
      <c r="BM310" s="41" t="s">
        <v>831</v>
      </c>
    </row>
    <row r="311" spans="2:65" s="12" customFormat="1" x14ac:dyDescent="0.2">
      <c r="B311" s="160"/>
      <c r="D311" s="161" t="s">
        <v>327</v>
      </c>
      <c r="E311" s="43" t="s">
        <v>1</v>
      </c>
      <c r="F311" s="162" t="s">
        <v>3791</v>
      </c>
      <c r="H311" s="163">
        <v>1</v>
      </c>
      <c r="L311" s="160"/>
      <c r="M311" s="164"/>
      <c r="T311" s="165"/>
      <c r="AT311" s="43" t="s">
        <v>327</v>
      </c>
      <c r="AU311" s="43" t="s">
        <v>86</v>
      </c>
      <c r="AV311" s="12" t="s">
        <v>86</v>
      </c>
      <c r="AW311" s="12" t="s">
        <v>33</v>
      </c>
      <c r="AX311" s="12" t="s">
        <v>77</v>
      </c>
      <c r="AY311" s="43" t="s">
        <v>304</v>
      </c>
    </row>
    <row r="312" spans="2:65" s="14" customFormat="1" x14ac:dyDescent="0.2">
      <c r="B312" s="171"/>
      <c r="D312" s="161" t="s">
        <v>327</v>
      </c>
      <c r="E312" s="45" t="s">
        <v>1</v>
      </c>
      <c r="F312" s="172" t="s">
        <v>380</v>
      </c>
      <c r="H312" s="173">
        <v>1</v>
      </c>
      <c r="L312" s="171"/>
      <c r="M312" s="174"/>
      <c r="T312" s="175"/>
      <c r="AT312" s="45" t="s">
        <v>327</v>
      </c>
      <c r="AU312" s="45" t="s">
        <v>86</v>
      </c>
      <c r="AV312" s="14" t="s">
        <v>108</v>
      </c>
      <c r="AW312" s="14" t="s">
        <v>33</v>
      </c>
      <c r="AX312" s="14" t="s">
        <v>8</v>
      </c>
      <c r="AY312" s="45" t="s">
        <v>304</v>
      </c>
    </row>
    <row r="313" spans="2:65" s="1" customFormat="1" ht="33" customHeight="1" x14ac:dyDescent="0.2">
      <c r="B313" s="24"/>
      <c r="C313" s="150" t="s">
        <v>586</v>
      </c>
      <c r="D313" s="150" t="s">
        <v>306</v>
      </c>
      <c r="E313" s="151" t="s">
        <v>3792</v>
      </c>
      <c r="F313" s="152" t="s">
        <v>3793</v>
      </c>
      <c r="G313" s="153" t="s">
        <v>309</v>
      </c>
      <c r="H313" s="154">
        <v>18</v>
      </c>
      <c r="I313" s="40"/>
      <c r="J313" s="155">
        <f>ROUND(I313*H313,0)</f>
        <v>0</v>
      </c>
      <c r="K313" s="152" t="s">
        <v>1</v>
      </c>
      <c r="L313" s="24"/>
      <c r="M313" s="156" t="s">
        <v>1</v>
      </c>
      <c r="N313" s="157" t="s">
        <v>42</v>
      </c>
      <c r="P313" s="158">
        <f>O313*H313</f>
        <v>0</v>
      </c>
      <c r="Q313" s="158">
        <v>0</v>
      </c>
      <c r="R313" s="158">
        <f>Q313*H313</f>
        <v>0</v>
      </c>
      <c r="S313" s="158">
        <v>0</v>
      </c>
      <c r="T313" s="159">
        <f>S313*H313</f>
        <v>0</v>
      </c>
      <c r="AR313" s="41" t="s">
        <v>108</v>
      </c>
      <c r="AT313" s="41" t="s">
        <v>306</v>
      </c>
      <c r="AU313" s="41" t="s">
        <v>86</v>
      </c>
      <c r="AY313" s="17" t="s">
        <v>304</v>
      </c>
      <c r="BE313" s="42">
        <f>IF(N313="základní",J313,0)</f>
        <v>0</v>
      </c>
      <c r="BF313" s="42">
        <f>IF(N313="snížená",J313,0)</f>
        <v>0</v>
      </c>
      <c r="BG313" s="42">
        <f>IF(N313="zákl. přenesená",J313,0)</f>
        <v>0</v>
      </c>
      <c r="BH313" s="42">
        <f>IF(N313="sníž. přenesená",J313,0)</f>
        <v>0</v>
      </c>
      <c r="BI313" s="42">
        <f>IF(N313="nulová",J313,0)</f>
        <v>0</v>
      </c>
      <c r="BJ313" s="17" t="s">
        <v>8</v>
      </c>
      <c r="BK313" s="42">
        <f>ROUND(I313*H313,0)</f>
        <v>0</v>
      </c>
      <c r="BL313" s="17" t="s">
        <v>108</v>
      </c>
      <c r="BM313" s="41" t="s">
        <v>841</v>
      </c>
    </row>
    <row r="314" spans="2:65" s="1" customFormat="1" ht="16.5" customHeight="1" x14ac:dyDescent="0.2">
      <c r="B314" s="24"/>
      <c r="C314" s="176" t="s">
        <v>600</v>
      </c>
      <c r="D314" s="176" t="s">
        <v>431</v>
      </c>
      <c r="E314" s="177" t="s">
        <v>3794</v>
      </c>
      <c r="F314" s="178" t="s">
        <v>3795</v>
      </c>
      <c r="G314" s="179" t="s">
        <v>309</v>
      </c>
      <c r="H314" s="180">
        <v>4</v>
      </c>
      <c r="I314" s="46"/>
      <c r="J314" s="181">
        <f>ROUND(I314*H314,0)</f>
        <v>0</v>
      </c>
      <c r="K314" s="178" t="s">
        <v>1</v>
      </c>
      <c r="L314" s="182"/>
      <c r="M314" s="183" t="s">
        <v>1</v>
      </c>
      <c r="N314" s="184" t="s">
        <v>42</v>
      </c>
      <c r="P314" s="158">
        <f>O314*H314</f>
        <v>0</v>
      </c>
      <c r="Q314" s="158">
        <v>0</v>
      </c>
      <c r="R314" s="158">
        <f>Q314*H314</f>
        <v>0</v>
      </c>
      <c r="S314" s="158">
        <v>0</v>
      </c>
      <c r="T314" s="159">
        <f>S314*H314</f>
        <v>0</v>
      </c>
      <c r="AR314" s="41" t="s">
        <v>339</v>
      </c>
      <c r="AT314" s="41" t="s">
        <v>431</v>
      </c>
      <c r="AU314" s="41" t="s">
        <v>86</v>
      </c>
      <c r="AY314" s="17" t="s">
        <v>304</v>
      </c>
      <c r="BE314" s="42">
        <f>IF(N314="základní",J314,0)</f>
        <v>0</v>
      </c>
      <c r="BF314" s="42">
        <f>IF(N314="snížená",J314,0)</f>
        <v>0</v>
      </c>
      <c r="BG314" s="42">
        <f>IF(N314="zákl. přenesená",J314,0)</f>
        <v>0</v>
      </c>
      <c r="BH314" s="42">
        <f>IF(N314="sníž. přenesená",J314,0)</f>
        <v>0</v>
      </c>
      <c r="BI314" s="42">
        <f>IF(N314="nulová",J314,0)</f>
        <v>0</v>
      </c>
      <c r="BJ314" s="17" t="s">
        <v>8</v>
      </c>
      <c r="BK314" s="42">
        <f>ROUND(I314*H314,0)</f>
        <v>0</v>
      </c>
      <c r="BL314" s="17" t="s">
        <v>108</v>
      </c>
      <c r="BM314" s="41" t="s">
        <v>849</v>
      </c>
    </row>
    <row r="315" spans="2:65" s="12" customFormat="1" x14ac:dyDescent="0.2">
      <c r="B315" s="160"/>
      <c r="D315" s="161" t="s">
        <v>327</v>
      </c>
      <c r="E315" s="43" t="s">
        <v>1</v>
      </c>
      <c r="F315" s="162" t="s">
        <v>3796</v>
      </c>
      <c r="H315" s="163">
        <v>4</v>
      </c>
      <c r="L315" s="160"/>
      <c r="M315" s="164"/>
      <c r="T315" s="165"/>
      <c r="AT315" s="43" t="s">
        <v>327</v>
      </c>
      <c r="AU315" s="43" t="s">
        <v>86</v>
      </c>
      <c r="AV315" s="12" t="s">
        <v>86</v>
      </c>
      <c r="AW315" s="12" t="s">
        <v>33</v>
      </c>
      <c r="AX315" s="12" t="s">
        <v>77</v>
      </c>
      <c r="AY315" s="43" t="s">
        <v>304</v>
      </c>
    </row>
    <row r="316" spans="2:65" s="14" customFormat="1" x14ac:dyDescent="0.2">
      <c r="B316" s="171"/>
      <c r="D316" s="161" t="s">
        <v>327</v>
      </c>
      <c r="E316" s="45" t="s">
        <v>1</v>
      </c>
      <c r="F316" s="172" t="s">
        <v>380</v>
      </c>
      <c r="H316" s="173">
        <v>4</v>
      </c>
      <c r="L316" s="171"/>
      <c r="M316" s="174"/>
      <c r="T316" s="175"/>
      <c r="AT316" s="45" t="s">
        <v>327</v>
      </c>
      <c r="AU316" s="45" t="s">
        <v>86</v>
      </c>
      <c r="AV316" s="14" t="s">
        <v>108</v>
      </c>
      <c r="AW316" s="14" t="s">
        <v>33</v>
      </c>
      <c r="AX316" s="14" t="s">
        <v>8</v>
      </c>
      <c r="AY316" s="45" t="s">
        <v>304</v>
      </c>
    </row>
    <row r="317" spans="2:65" s="1" customFormat="1" ht="16.5" customHeight="1" x14ac:dyDescent="0.2">
      <c r="B317" s="24"/>
      <c r="C317" s="176" t="s">
        <v>606</v>
      </c>
      <c r="D317" s="176" t="s">
        <v>431</v>
      </c>
      <c r="E317" s="177" t="s">
        <v>3797</v>
      </c>
      <c r="F317" s="178" t="s">
        <v>3798</v>
      </c>
      <c r="G317" s="179" t="s">
        <v>309</v>
      </c>
      <c r="H317" s="180">
        <v>10</v>
      </c>
      <c r="I317" s="46"/>
      <c r="J317" s="181">
        <f>ROUND(I317*H317,0)</f>
        <v>0</v>
      </c>
      <c r="K317" s="178" t="s">
        <v>1</v>
      </c>
      <c r="L317" s="182"/>
      <c r="M317" s="183" t="s">
        <v>1</v>
      </c>
      <c r="N317" s="184" t="s">
        <v>42</v>
      </c>
      <c r="P317" s="158">
        <f>O317*H317</f>
        <v>0</v>
      </c>
      <c r="Q317" s="158">
        <v>0</v>
      </c>
      <c r="R317" s="158">
        <f>Q317*H317</f>
        <v>0</v>
      </c>
      <c r="S317" s="158">
        <v>0</v>
      </c>
      <c r="T317" s="159">
        <f>S317*H317</f>
        <v>0</v>
      </c>
      <c r="AR317" s="41" t="s">
        <v>339</v>
      </c>
      <c r="AT317" s="41" t="s">
        <v>431</v>
      </c>
      <c r="AU317" s="41" t="s">
        <v>86</v>
      </c>
      <c r="AY317" s="17" t="s">
        <v>304</v>
      </c>
      <c r="BE317" s="42">
        <f>IF(N317="základní",J317,0)</f>
        <v>0</v>
      </c>
      <c r="BF317" s="42">
        <f>IF(N317="snížená",J317,0)</f>
        <v>0</v>
      </c>
      <c r="BG317" s="42">
        <f>IF(N317="zákl. přenesená",J317,0)</f>
        <v>0</v>
      </c>
      <c r="BH317" s="42">
        <f>IF(N317="sníž. přenesená",J317,0)</f>
        <v>0</v>
      </c>
      <c r="BI317" s="42">
        <f>IF(N317="nulová",J317,0)</f>
        <v>0</v>
      </c>
      <c r="BJ317" s="17" t="s">
        <v>8</v>
      </c>
      <c r="BK317" s="42">
        <f>ROUND(I317*H317,0)</f>
        <v>0</v>
      </c>
      <c r="BL317" s="17" t="s">
        <v>108</v>
      </c>
      <c r="BM317" s="41" t="s">
        <v>858</v>
      </c>
    </row>
    <row r="318" spans="2:65" s="12" customFormat="1" x14ac:dyDescent="0.2">
      <c r="B318" s="160"/>
      <c r="D318" s="161" t="s">
        <v>327</v>
      </c>
      <c r="E318" s="43" t="s">
        <v>1</v>
      </c>
      <c r="F318" s="162" t="s">
        <v>3799</v>
      </c>
      <c r="H318" s="163">
        <v>10</v>
      </c>
      <c r="L318" s="160"/>
      <c r="M318" s="164"/>
      <c r="T318" s="165"/>
      <c r="AT318" s="43" t="s">
        <v>327</v>
      </c>
      <c r="AU318" s="43" t="s">
        <v>86</v>
      </c>
      <c r="AV318" s="12" t="s">
        <v>86</v>
      </c>
      <c r="AW318" s="12" t="s">
        <v>33</v>
      </c>
      <c r="AX318" s="12" t="s">
        <v>77</v>
      </c>
      <c r="AY318" s="43" t="s">
        <v>304</v>
      </c>
    </row>
    <row r="319" spans="2:65" s="14" customFormat="1" x14ac:dyDescent="0.2">
      <c r="B319" s="171"/>
      <c r="D319" s="161" t="s">
        <v>327</v>
      </c>
      <c r="E319" s="45" t="s">
        <v>1</v>
      </c>
      <c r="F319" s="172" t="s">
        <v>380</v>
      </c>
      <c r="H319" s="173">
        <v>10</v>
      </c>
      <c r="L319" s="171"/>
      <c r="M319" s="174"/>
      <c r="T319" s="175"/>
      <c r="AT319" s="45" t="s">
        <v>327</v>
      </c>
      <c r="AU319" s="45" t="s">
        <v>86</v>
      </c>
      <c r="AV319" s="14" t="s">
        <v>108</v>
      </c>
      <c r="AW319" s="14" t="s">
        <v>33</v>
      </c>
      <c r="AX319" s="14" t="s">
        <v>8</v>
      </c>
      <c r="AY319" s="45" t="s">
        <v>304</v>
      </c>
    </row>
    <row r="320" spans="2:65" s="1" customFormat="1" ht="16.5" customHeight="1" x14ac:dyDescent="0.2">
      <c r="B320" s="24"/>
      <c r="C320" s="176" t="s">
        <v>611</v>
      </c>
      <c r="D320" s="176" t="s">
        <v>431</v>
      </c>
      <c r="E320" s="177" t="s">
        <v>3800</v>
      </c>
      <c r="F320" s="178" t="s">
        <v>3801</v>
      </c>
      <c r="G320" s="179" t="s">
        <v>309</v>
      </c>
      <c r="H320" s="180">
        <v>4</v>
      </c>
      <c r="I320" s="46"/>
      <c r="J320" s="181">
        <f>ROUND(I320*H320,0)</f>
        <v>0</v>
      </c>
      <c r="K320" s="178" t="s">
        <v>1</v>
      </c>
      <c r="L320" s="182"/>
      <c r="M320" s="183" t="s">
        <v>1</v>
      </c>
      <c r="N320" s="184" t="s">
        <v>42</v>
      </c>
      <c r="P320" s="158">
        <f>O320*H320</f>
        <v>0</v>
      </c>
      <c r="Q320" s="158">
        <v>0</v>
      </c>
      <c r="R320" s="158">
        <f>Q320*H320</f>
        <v>0</v>
      </c>
      <c r="S320" s="158">
        <v>0</v>
      </c>
      <c r="T320" s="159">
        <f>S320*H320</f>
        <v>0</v>
      </c>
      <c r="AR320" s="41" t="s">
        <v>339</v>
      </c>
      <c r="AT320" s="41" t="s">
        <v>431</v>
      </c>
      <c r="AU320" s="41" t="s">
        <v>86</v>
      </c>
      <c r="AY320" s="17" t="s">
        <v>304</v>
      </c>
      <c r="BE320" s="42">
        <f>IF(N320="základní",J320,0)</f>
        <v>0</v>
      </c>
      <c r="BF320" s="42">
        <f>IF(N320="snížená",J320,0)</f>
        <v>0</v>
      </c>
      <c r="BG320" s="42">
        <f>IF(N320="zákl. přenesená",J320,0)</f>
        <v>0</v>
      </c>
      <c r="BH320" s="42">
        <f>IF(N320="sníž. přenesená",J320,0)</f>
        <v>0</v>
      </c>
      <c r="BI320" s="42">
        <f>IF(N320="nulová",J320,0)</f>
        <v>0</v>
      </c>
      <c r="BJ320" s="17" t="s">
        <v>8</v>
      </c>
      <c r="BK320" s="42">
        <f>ROUND(I320*H320,0)</f>
        <v>0</v>
      </c>
      <c r="BL320" s="17" t="s">
        <v>108</v>
      </c>
      <c r="BM320" s="41" t="s">
        <v>867</v>
      </c>
    </row>
    <row r="321" spans="2:65" s="12" customFormat="1" x14ac:dyDescent="0.2">
      <c r="B321" s="160"/>
      <c r="D321" s="161" t="s">
        <v>327</v>
      </c>
      <c r="E321" s="43" t="s">
        <v>1</v>
      </c>
      <c r="F321" s="162" t="s">
        <v>3796</v>
      </c>
      <c r="H321" s="163">
        <v>4</v>
      </c>
      <c r="L321" s="160"/>
      <c r="M321" s="164"/>
      <c r="T321" s="165"/>
      <c r="AT321" s="43" t="s">
        <v>327</v>
      </c>
      <c r="AU321" s="43" t="s">
        <v>86</v>
      </c>
      <c r="AV321" s="12" t="s">
        <v>86</v>
      </c>
      <c r="AW321" s="12" t="s">
        <v>33</v>
      </c>
      <c r="AX321" s="12" t="s">
        <v>77</v>
      </c>
      <c r="AY321" s="43" t="s">
        <v>304</v>
      </c>
    </row>
    <row r="322" spans="2:65" s="14" customFormat="1" x14ac:dyDescent="0.2">
      <c r="B322" s="171"/>
      <c r="D322" s="161" t="s">
        <v>327</v>
      </c>
      <c r="E322" s="45" t="s">
        <v>1</v>
      </c>
      <c r="F322" s="172" t="s">
        <v>380</v>
      </c>
      <c r="H322" s="173">
        <v>4</v>
      </c>
      <c r="L322" s="171"/>
      <c r="M322" s="174"/>
      <c r="T322" s="175"/>
      <c r="AT322" s="45" t="s">
        <v>327</v>
      </c>
      <c r="AU322" s="45" t="s">
        <v>86</v>
      </c>
      <c r="AV322" s="14" t="s">
        <v>108</v>
      </c>
      <c r="AW322" s="14" t="s">
        <v>33</v>
      </c>
      <c r="AX322" s="14" t="s">
        <v>8</v>
      </c>
      <c r="AY322" s="45" t="s">
        <v>304</v>
      </c>
    </row>
    <row r="323" spans="2:65" s="1" customFormat="1" ht="33" customHeight="1" x14ac:dyDescent="0.2">
      <c r="B323" s="24"/>
      <c r="C323" s="150" t="s">
        <v>615</v>
      </c>
      <c r="D323" s="150" t="s">
        <v>306</v>
      </c>
      <c r="E323" s="151" t="s">
        <v>3802</v>
      </c>
      <c r="F323" s="152" t="s">
        <v>3803</v>
      </c>
      <c r="G323" s="153" t="s">
        <v>309</v>
      </c>
      <c r="H323" s="154">
        <v>3</v>
      </c>
      <c r="I323" s="40"/>
      <c r="J323" s="155">
        <f>ROUND(I323*H323,0)</f>
        <v>0</v>
      </c>
      <c r="K323" s="152" t="s">
        <v>1</v>
      </c>
      <c r="L323" s="24"/>
      <c r="M323" s="156" t="s">
        <v>1</v>
      </c>
      <c r="N323" s="157" t="s">
        <v>42</v>
      </c>
      <c r="P323" s="158">
        <f>O323*H323</f>
        <v>0</v>
      </c>
      <c r="Q323" s="158">
        <v>0</v>
      </c>
      <c r="R323" s="158">
        <f>Q323*H323</f>
        <v>0</v>
      </c>
      <c r="S323" s="158">
        <v>0</v>
      </c>
      <c r="T323" s="159">
        <f>S323*H323</f>
        <v>0</v>
      </c>
      <c r="AR323" s="41" t="s">
        <v>108</v>
      </c>
      <c r="AT323" s="41" t="s">
        <v>306</v>
      </c>
      <c r="AU323" s="41" t="s">
        <v>86</v>
      </c>
      <c r="AY323" s="17" t="s">
        <v>304</v>
      </c>
      <c r="BE323" s="42">
        <f>IF(N323="základní",J323,0)</f>
        <v>0</v>
      </c>
      <c r="BF323" s="42">
        <f>IF(N323="snížená",J323,0)</f>
        <v>0</v>
      </c>
      <c r="BG323" s="42">
        <f>IF(N323="zákl. přenesená",J323,0)</f>
        <v>0</v>
      </c>
      <c r="BH323" s="42">
        <f>IF(N323="sníž. přenesená",J323,0)</f>
        <v>0</v>
      </c>
      <c r="BI323" s="42">
        <f>IF(N323="nulová",J323,0)</f>
        <v>0</v>
      </c>
      <c r="BJ323" s="17" t="s">
        <v>8</v>
      </c>
      <c r="BK323" s="42">
        <f>ROUND(I323*H323,0)</f>
        <v>0</v>
      </c>
      <c r="BL323" s="17" t="s">
        <v>108</v>
      </c>
      <c r="BM323" s="41" t="s">
        <v>876</v>
      </c>
    </row>
    <row r="324" spans="2:65" s="1" customFormat="1" ht="24.2" customHeight="1" x14ac:dyDescent="0.2">
      <c r="B324" s="24"/>
      <c r="C324" s="176" t="s">
        <v>620</v>
      </c>
      <c r="D324" s="176" t="s">
        <v>431</v>
      </c>
      <c r="E324" s="177" t="s">
        <v>3804</v>
      </c>
      <c r="F324" s="178" t="s">
        <v>3805</v>
      </c>
      <c r="G324" s="179" t="s">
        <v>309</v>
      </c>
      <c r="H324" s="180">
        <v>1</v>
      </c>
      <c r="I324" s="46"/>
      <c r="J324" s="181">
        <f>ROUND(I324*H324,0)</f>
        <v>0</v>
      </c>
      <c r="K324" s="178" t="s">
        <v>1</v>
      </c>
      <c r="L324" s="182"/>
      <c r="M324" s="183" t="s">
        <v>1</v>
      </c>
      <c r="N324" s="184" t="s">
        <v>42</v>
      </c>
      <c r="P324" s="158">
        <f>O324*H324</f>
        <v>0</v>
      </c>
      <c r="Q324" s="158">
        <v>0</v>
      </c>
      <c r="R324" s="158">
        <f>Q324*H324</f>
        <v>0</v>
      </c>
      <c r="S324" s="158">
        <v>0</v>
      </c>
      <c r="T324" s="159">
        <f>S324*H324</f>
        <v>0</v>
      </c>
      <c r="AR324" s="41" t="s">
        <v>339</v>
      </c>
      <c r="AT324" s="41" t="s">
        <v>431</v>
      </c>
      <c r="AU324" s="41" t="s">
        <v>86</v>
      </c>
      <c r="AY324" s="17" t="s">
        <v>304</v>
      </c>
      <c r="BE324" s="42">
        <f>IF(N324="základní",J324,0)</f>
        <v>0</v>
      </c>
      <c r="BF324" s="42">
        <f>IF(N324="snížená",J324,0)</f>
        <v>0</v>
      </c>
      <c r="BG324" s="42">
        <f>IF(N324="zákl. přenesená",J324,0)</f>
        <v>0</v>
      </c>
      <c r="BH324" s="42">
        <f>IF(N324="sníž. přenesená",J324,0)</f>
        <v>0</v>
      </c>
      <c r="BI324" s="42">
        <f>IF(N324="nulová",J324,0)</f>
        <v>0</v>
      </c>
      <c r="BJ324" s="17" t="s">
        <v>8</v>
      </c>
      <c r="BK324" s="42">
        <f>ROUND(I324*H324,0)</f>
        <v>0</v>
      </c>
      <c r="BL324" s="17" t="s">
        <v>108</v>
      </c>
      <c r="BM324" s="41" t="s">
        <v>888</v>
      </c>
    </row>
    <row r="325" spans="2:65" s="12" customFormat="1" x14ac:dyDescent="0.2">
      <c r="B325" s="160"/>
      <c r="D325" s="161" t="s">
        <v>327</v>
      </c>
      <c r="E325" s="43" t="s">
        <v>1</v>
      </c>
      <c r="F325" s="162" t="s">
        <v>3743</v>
      </c>
      <c r="H325" s="163">
        <v>1</v>
      </c>
      <c r="L325" s="160"/>
      <c r="M325" s="164"/>
      <c r="T325" s="165"/>
      <c r="AT325" s="43" t="s">
        <v>327</v>
      </c>
      <c r="AU325" s="43" t="s">
        <v>86</v>
      </c>
      <c r="AV325" s="12" t="s">
        <v>86</v>
      </c>
      <c r="AW325" s="12" t="s">
        <v>33</v>
      </c>
      <c r="AX325" s="12" t="s">
        <v>77</v>
      </c>
      <c r="AY325" s="43" t="s">
        <v>304</v>
      </c>
    </row>
    <row r="326" spans="2:65" s="14" customFormat="1" x14ac:dyDescent="0.2">
      <c r="B326" s="171"/>
      <c r="D326" s="161" t="s">
        <v>327</v>
      </c>
      <c r="E326" s="45" t="s">
        <v>1</v>
      </c>
      <c r="F326" s="172" t="s">
        <v>380</v>
      </c>
      <c r="H326" s="173">
        <v>1</v>
      </c>
      <c r="L326" s="171"/>
      <c r="M326" s="174"/>
      <c r="T326" s="175"/>
      <c r="AT326" s="45" t="s">
        <v>327</v>
      </c>
      <c r="AU326" s="45" t="s">
        <v>86</v>
      </c>
      <c r="AV326" s="14" t="s">
        <v>108</v>
      </c>
      <c r="AW326" s="14" t="s">
        <v>33</v>
      </c>
      <c r="AX326" s="14" t="s">
        <v>8</v>
      </c>
      <c r="AY326" s="45" t="s">
        <v>304</v>
      </c>
    </row>
    <row r="327" spans="2:65" s="1" customFormat="1" ht="24.2" customHeight="1" x14ac:dyDescent="0.2">
      <c r="B327" s="24"/>
      <c r="C327" s="176" t="s">
        <v>627</v>
      </c>
      <c r="D327" s="176" t="s">
        <v>431</v>
      </c>
      <c r="E327" s="177" t="s">
        <v>3806</v>
      </c>
      <c r="F327" s="178" t="s">
        <v>3807</v>
      </c>
      <c r="G327" s="179" t="s">
        <v>309</v>
      </c>
      <c r="H327" s="180">
        <v>2</v>
      </c>
      <c r="I327" s="46"/>
      <c r="J327" s="181">
        <f>ROUND(I327*H327,0)</f>
        <v>0</v>
      </c>
      <c r="K327" s="178" t="s">
        <v>1</v>
      </c>
      <c r="L327" s="182"/>
      <c r="M327" s="183" t="s">
        <v>1</v>
      </c>
      <c r="N327" s="184" t="s">
        <v>42</v>
      </c>
      <c r="P327" s="158">
        <f>O327*H327</f>
        <v>0</v>
      </c>
      <c r="Q327" s="158">
        <v>0</v>
      </c>
      <c r="R327" s="158">
        <f>Q327*H327</f>
        <v>0</v>
      </c>
      <c r="S327" s="158">
        <v>0</v>
      </c>
      <c r="T327" s="159">
        <f>S327*H327</f>
        <v>0</v>
      </c>
      <c r="AR327" s="41" t="s">
        <v>339</v>
      </c>
      <c r="AT327" s="41" t="s">
        <v>431</v>
      </c>
      <c r="AU327" s="41" t="s">
        <v>86</v>
      </c>
      <c r="AY327" s="17" t="s">
        <v>304</v>
      </c>
      <c r="BE327" s="42">
        <f>IF(N327="základní",J327,0)</f>
        <v>0</v>
      </c>
      <c r="BF327" s="42">
        <f>IF(N327="snížená",J327,0)</f>
        <v>0</v>
      </c>
      <c r="BG327" s="42">
        <f>IF(N327="zákl. přenesená",J327,0)</f>
        <v>0</v>
      </c>
      <c r="BH327" s="42">
        <f>IF(N327="sníž. přenesená",J327,0)</f>
        <v>0</v>
      </c>
      <c r="BI327" s="42">
        <f>IF(N327="nulová",J327,0)</f>
        <v>0</v>
      </c>
      <c r="BJ327" s="17" t="s">
        <v>8</v>
      </c>
      <c r="BK327" s="42">
        <f>ROUND(I327*H327,0)</f>
        <v>0</v>
      </c>
      <c r="BL327" s="17" t="s">
        <v>108</v>
      </c>
      <c r="BM327" s="41" t="s">
        <v>898</v>
      </c>
    </row>
    <row r="328" spans="2:65" s="12" customFormat="1" x14ac:dyDescent="0.2">
      <c r="B328" s="160"/>
      <c r="D328" s="161" t="s">
        <v>327</v>
      </c>
      <c r="E328" s="43" t="s">
        <v>1</v>
      </c>
      <c r="F328" s="162" t="s">
        <v>3808</v>
      </c>
      <c r="H328" s="163">
        <v>2</v>
      </c>
      <c r="L328" s="160"/>
      <c r="M328" s="164"/>
      <c r="T328" s="165"/>
      <c r="AT328" s="43" t="s">
        <v>327</v>
      </c>
      <c r="AU328" s="43" t="s">
        <v>86</v>
      </c>
      <c r="AV328" s="12" t="s">
        <v>86</v>
      </c>
      <c r="AW328" s="12" t="s">
        <v>33</v>
      </c>
      <c r="AX328" s="12" t="s">
        <v>77</v>
      </c>
      <c r="AY328" s="43" t="s">
        <v>304</v>
      </c>
    </row>
    <row r="329" spans="2:65" s="14" customFormat="1" x14ac:dyDescent="0.2">
      <c r="B329" s="171"/>
      <c r="D329" s="161" t="s">
        <v>327</v>
      </c>
      <c r="E329" s="45" t="s">
        <v>1</v>
      </c>
      <c r="F329" s="172" t="s">
        <v>380</v>
      </c>
      <c r="H329" s="173">
        <v>2</v>
      </c>
      <c r="L329" s="171"/>
      <c r="M329" s="174"/>
      <c r="T329" s="175"/>
      <c r="AT329" s="45" t="s">
        <v>327</v>
      </c>
      <c r="AU329" s="45" t="s">
        <v>86</v>
      </c>
      <c r="AV329" s="14" t="s">
        <v>108</v>
      </c>
      <c r="AW329" s="14" t="s">
        <v>33</v>
      </c>
      <c r="AX329" s="14" t="s">
        <v>8</v>
      </c>
      <c r="AY329" s="45" t="s">
        <v>304</v>
      </c>
    </row>
    <row r="330" spans="2:65" s="1" customFormat="1" ht="33" customHeight="1" x14ac:dyDescent="0.2">
      <c r="B330" s="24"/>
      <c r="C330" s="150" t="s">
        <v>632</v>
      </c>
      <c r="D330" s="150" t="s">
        <v>306</v>
      </c>
      <c r="E330" s="151" t="s">
        <v>3809</v>
      </c>
      <c r="F330" s="152" t="s">
        <v>3810</v>
      </c>
      <c r="G330" s="153" t="s">
        <v>309</v>
      </c>
      <c r="H330" s="154">
        <v>2</v>
      </c>
      <c r="I330" s="40"/>
      <c r="J330" s="155">
        <f>ROUND(I330*H330,0)</f>
        <v>0</v>
      </c>
      <c r="K330" s="152" t="s">
        <v>1</v>
      </c>
      <c r="L330" s="24"/>
      <c r="M330" s="156" t="s">
        <v>1</v>
      </c>
      <c r="N330" s="157" t="s">
        <v>42</v>
      </c>
      <c r="P330" s="158">
        <f>O330*H330</f>
        <v>0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AR330" s="41" t="s">
        <v>108</v>
      </c>
      <c r="AT330" s="41" t="s">
        <v>306</v>
      </c>
      <c r="AU330" s="41" t="s">
        <v>86</v>
      </c>
      <c r="AY330" s="17" t="s">
        <v>304</v>
      </c>
      <c r="BE330" s="42">
        <f>IF(N330="základní",J330,0)</f>
        <v>0</v>
      </c>
      <c r="BF330" s="42">
        <f>IF(N330="snížená",J330,0)</f>
        <v>0</v>
      </c>
      <c r="BG330" s="42">
        <f>IF(N330="zákl. přenesená",J330,0)</f>
        <v>0</v>
      </c>
      <c r="BH330" s="42">
        <f>IF(N330="sníž. přenesená",J330,0)</f>
        <v>0</v>
      </c>
      <c r="BI330" s="42">
        <f>IF(N330="nulová",J330,0)</f>
        <v>0</v>
      </c>
      <c r="BJ330" s="17" t="s">
        <v>8</v>
      </c>
      <c r="BK330" s="42">
        <f>ROUND(I330*H330,0)</f>
        <v>0</v>
      </c>
      <c r="BL330" s="17" t="s">
        <v>108</v>
      </c>
      <c r="BM330" s="41" t="s">
        <v>922</v>
      </c>
    </row>
    <row r="331" spans="2:65" s="1" customFormat="1" ht="24.2" customHeight="1" x14ac:dyDescent="0.2">
      <c r="B331" s="24"/>
      <c r="C331" s="176" t="s">
        <v>637</v>
      </c>
      <c r="D331" s="176" t="s">
        <v>431</v>
      </c>
      <c r="E331" s="177" t="s">
        <v>3811</v>
      </c>
      <c r="F331" s="178" t="s">
        <v>3812</v>
      </c>
      <c r="G331" s="179" t="s">
        <v>309</v>
      </c>
      <c r="H331" s="180">
        <v>2</v>
      </c>
      <c r="I331" s="46"/>
      <c r="J331" s="181">
        <f>ROUND(I331*H331,0)</f>
        <v>0</v>
      </c>
      <c r="K331" s="178" t="s">
        <v>1</v>
      </c>
      <c r="L331" s="182"/>
      <c r="M331" s="183" t="s">
        <v>1</v>
      </c>
      <c r="N331" s="184" t="s">
        <v>42</v>
      </c>
      <c r="P331" s="158">
        <f>O331*H331</f>
        <v>0</v>
      </c>
      <c r="Q331" s="158">
        <v>0</v>
      </c>
      <c r="R331" s="158">
        <f>Q331*H331</f>
        <v>0</v>
      </c>
      <c r="S331" s="158">
        <v>0</v>
      </c>
      <c r="T331" s="159">
        <f>S331*H331</f>
        <v>0</v>
      </c>
      <c r="AR331" s="41" t="s">
        <v>339</v>
      </c>
      <c r="AT331" s="41" t="s">
        <v>431</v>
      </c>
      <c r="AU331" s="41" t="s">
        <v>86</v>
      </c>
      <c r="AY331" s="17" t="s">
        <v>304</v>
      </c>
      <c r="BE331" s="42">
        <f>IF(N331="základní",J331,0)</f>
        <v>0</v>
      </c>
      <c r="BF331" s="42">
        <f>IF(N331="snížená",J331,0)</f>
        <v>0</v>
      </c>
      <c r="BG331" s="42">
        <f>IF(N331="zákl. přenesená",J331,0)</f>
        <v>0</v>
      </c>
      <c r="BH331" s="42">
        <f>IF(N331="sníž. přenesená",J331,0)</f>
        <v>0</v>
      </c>
      <c r="BI331" s="42">
        <f>IF(N331="nulová",J331,0)</f>
        <v>0</v>
      </c>
      <c r="BJ331" s="17" t="s">
        <v>8</v>
      </c>
      <c r="BK331" s="42">
        <f>ROUND(I331*H331,0)</f>
        <v>0</v>
      </c>
      <c r="BL331" s="17" t="s">
        <v>108</v>
      </c>
      <c r="BM331" s="41" t="s">
        <v>933</v>
      </c>
    </row>
    <row r="332" spans="2:65" s="12" customFormat="1" x14ac:dyDescent="0.2">
      <c r="B332" s="160"/>
      <c r="D332" s="161" t="s">
        <v>327</v>
      </c>
      <c r="E332" s="43" t="s">
        <v>1</v>
      </c>
      <c r="F332" s="162" t="s">
        <v>3813</v>
      </c>
      <c r="H332" s="163">
        <v>2</v>
      </c>
      <c r="L332" s="160"/>
      <c r="M332" s="164"/>
      <c r="T332" s="165"/>
      <c r="AT332" s="43" t="s">
        <v>327</v>
      </c>
      <c r="AU332" s="43" t="s">
        <v>86</v>
      </c>
      <c r="AV332" s="12" t="s">
        <v>86</v>
      </c>
      <c r="AW332" s="12" t="s">
        <v>33</v>
      </c>
      <c r="AX332" s="12" t="s">
        <v>77</v>
      </c>
      <c r="AY332" s="43" t="s">
        <v>304</v>
      </c>
    </row>
    <row r="333" spans="2:65" s="14" customFormat="1" x14ac:dyDescent="0.2">
      <c r="B333" s="171"/>
      <c r="D333" s="161" t="s">
        <v>327</v>
      </c>
      <c r="E333" s="45" t="s">
        <v>1</v>
      </c>
      <c r="F333" s="172" t="s">
        <v>380</v>
      </c>
      <c r="H333" s="173">
        <v>2</v>
      </c>
      <c r="L333" s="171"/>
      <c r="M333" s="174"/>
      <c r="T333" s="175"/>
      <c r="AT333" s="45" t="s">
        <v>327</v>
      </c>
      <c r="AU333" s="45" t="s">
        <v>86</v>
      </c>
      <c r="AV333" s="14" t="s">
        <v>108</v>
      </c>
      <c r="AW333" s="14" t="s">
        <v>33</v>
      </c>
      <c r="AX333" s="14" t="s">
        <v>8</v>
      </c>
      <c r="AY333" s="45" t="s">
        <v>304</v>
      </c>
    </row>
    <row r="334" spans="2:65" s="1" customFormat="1" ht="33" customHeight="1" x14ac:dyDescent="0.2">
      <c r="B334" s="24"/>
      <c r="C334" s="150" t="s">
        <v>642</v>
      </c>
      <c r="D334" s="150" t="s">
        <v>306</v>
      </c>
      <c r="E334" s="151" t="s">
        <v>3814</v>
      </c>
      <c r="F334" s="152" t="s">
        <v>3815</v>
      </c>
      <c r="G334" s="153" t="s">
        <v>309</v>
      </c>
      <c r="H334" s="154">
        <v>1</v>
      </c>
      <c r="I334" s="40"/>
      <c r="J334" s="155">
        <f>ROUND(I334*H334,0)</f>
        <v>0</v>
      </c>
      <c r="K334" s="152" t="s">
        <v>1</v>
      </c>
      <c r="L334" s="24"/>
      <c r="M334" s="156" t="s">
        <v>1</v>
      </c>
      <c r="N334" s="157" t="s">
        <v>42</v>
      </c>
      <c r="P334" s="158">
        <f>O334*H334</f>
        <v>0</v>
      </c>
      <c r="Q334" s="158">
        <v>0</v>
      </c>
      <c r="R334" s="158">
        <f>Q334*H334</f>
        <v>0</v>
      </c>
      <c r="S334" s="158">
        <v>0</v>
      </c>
      <c r="T334" s="159">
        <f>S334*H334</f>
        <v>0</v>
      </c>
      <c r="AR334" s="41" t="s">
        <v>108</v>
      </c>
      <c r="AT334" s="41" t="s">
        <v>306</v>
      </c>
      <c r="AU334" s="41" t="s">
        <v>86</v>
      </c>
      <c r="AY334" s="17" t="s">
        <v>304</v>
      </c>
      <c r="BE334" s="42">
        <f>IF(N334="základní",J334,0)</f>
        <v>0</v>
      </c>
      <c r="BF334" s="42">
        <f>IF(N334="snížená",J334,0)</f>
        <v>0</v>
      </c>
      <c r="BG334" s="42">
        <f>IF(N334="zákl. přenesená",J334,0)</f>
        <v>0</v>
      </c>
      <c r="BH334" s="42">
        <f>IF(N334="sníž. přenesená",J334,0)</f>
        <v>0</v>
      </c>
      <c r="BI334" s="42">
        <f>IF(N334="nulová",J334,0)</f>
        <v>0</v>
      </c>
      <c r="BJ334" s="17" t="s">
        <v>8</v>
      </c>
      <c r="BK334" s="42">
        <f>ROUND(I334*H334,0)</f>
        <v>0</v>
      </c>
      <c r="BL334" s="17" t="s">
        <v>108</v>
      </c>
      <c r="BM334" s="41" t="s">
        <v>950</v>
      </c>
    </row>
    <row r="335" spans="2:65" s="1" customFormat="1" ht="16.5" customHeight="1" x14ac:dyDescent="0.2">
      <c r="B335" s="24"/>
      <c r="C335" s="176" t="s">
        <v>649</v>
      </c>
      <c r="D335" s="176" t="s">
        <v>431</v>
      </c>
      <c r="E335" s="177" t="s">
        <v>3816</v>
      </c>
      <c r="F335" s="178" t="s">
        <v>3817</v>
      </c>
      <c r="G335" s="179" t="s">
        <v>309</v>
      </c>
      <c r="H335" s="180">
        <v>1</v>
      </c>
      <c r="I335" s="46"/>
      <c r="J335" s="181">
        <f>ROUND(I335*H335,0)</f>
        <v>0</v>
      </c>
      <c r="K335" s="178" t="s">
        <v>1</v>
      </c>
      <c r="L335" s="182"/>
      <c r="M335" s="183" t="s">
        <v>1</v>
      </c>
      <c r="N335" s="184" t="s">
        <v>42</v>
      </c>
      <c r="P335" s="158">
        <f>O335*H335</f>
        <v>0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AR335" s="41" t="s">
        <v>339</v>
      </c>
      <c r="AT335" s="41" t="s">
        <v>431</v>
      </c>
      <c r="AU335" s="41" t="s">
        <v>86</v>
      </c>
      <c r="AY335" s="17" t="s">
        <v>304</v>
      </c>
      <c r="BE335" s="42">
        <f>IF(N335="základní",J335,0)</f>
        <v>0</v>
      </c>
      <c r="BF335" s="42">
        <f>IF(N335="snížená",J335,0)</f>
        <v>0</v>
      </c>
      <c r="BG335" s="42">
        <f>IF(N335="zákl. přenesená",J335,0)</f>
        <v>0</v>
      </c>
      <c r="BH335" s="42">
        <f>IF(N335="sníž. přenesená",J335,0)</f>
        <v>0</v>
      </c>
      <c r="BI335" s="42">
        <f>IF(N335="nulová",J335,0)</f>
        <v>0</v>
      </c>
      <c r="BJ335" s="17" t="s">
        <v>8</v>
      </c>
      <c r="BK335" s="42">
        <f>ROUND(I335*H335,0)</f>
        <v>0</v>
      </c>
      <c r="BL335" s="17" t="s">
        <v>108</v>
      </c>
      <c r="BM335" s="41" t="s">
        <v>968</v>
      </c>
    </row>
    <row r="336" spans="2:65" s="12" customFormat="1" x14ac:dyDescent="0.2">
      <c r="B336" s="160"/>
      <c r="D336" s="161" t="s">
        <v>327</v>
      </c>
      <c r="E336" s="43" t="s">
        <v>1</v>
      </c>
      <c r="F336" s="162" t="s">
        <v>3818</v>
      </c>
      <c r="H336" s="163">
        <v>1</v>
      </c>
      <c r="L336" s="160"/>
      <c r="M336" s="164"/>
      <c r="T336" s="165"/>
      <c r="AT336" s="43" t="s">
        <v>327</v>
      </c>
      <c r="AU336" s="43" t="s">
        <v>86</v>
      </c>
      <c r="AV336" s="12" t="s">
        <v>86</v>
      </c>
      <c r="AW336" s="12" t="s">
        <v>33</v>
      </c>
      <c r="AX336" s="12" t="s">
        <v>77</v>
      </c>
      <c r="AY336" s="43" t="s">
        <v>304</v>
      </c>
    </row>
    <row r="337" spans="2:65" s="14" customFormat="1" x14ac:dyDescent="0.2">
      <c r="B337" s="171"/>
      <c r="D337" s="161" t="s">
        <v>327</v>
      </c>
      <c r="E337" s="45" t="s">
        <v>1</v>
      </c>
      <c r="F337" s="172" t="s">
        <v>380</v>
      </c>
      <c r="H337" s="173">
        <v>1</v>
      </c>
      <c r="L337" s="171"/>
      <c r="M337" s="174"/>
      <c r="T337" s="175"/>
      <c r="AT337" s="45" t="s">
        <v>327</v>
      </c>
      <c r="AU337" s="45" t="s">
        <v>86</v>
      </c>
      <c r="AV337" s="14" t="s">
        <v>108</v>
      </c>
      <c r="AW337" s="14" t="s">
        <v>33</v>
      </c>
      <c r="AX337" s="14" t="s">
        <v>8</v>
      </c>
      <c r="AY337" s="45" t="s">
        <v>304</v>
      </c>
    </row>
    <row r="338" spans="2:65" s="1" customFormat="1" ht="33" customHeight="1" x14ac:dyDescent="0.2">
      <c r="B338" s="24"/>
      <c r="C338" s="150" t="s">
        <v>655</v>
      </c>
      <c r="D338" s="150" t="s">
        <v>306</v>
      </c>
      <c r="E338" s="151" t="s">
        <v>3819</v>
      </c>
      <c r="F338" s="152" t="s">
        <v>3820</v>
      </c>
      <c r="G338" s="153" t="s">
        <v>309</v>
      </c>
      <c r="H338" s="154">
        <v>1</v>
      </c>
      <c r="I338" s="40"/>
      <c r="J338" s="155">
        <f>ROUND(I338*H338,0)</f>
        <v>0</v>
      </c>
      <c r="K338" s="152" t="s">
        <v>1</v>
      </c>
      <c r="L338" s="24"/>
      <c r="M338" s="156" t="s">
        <v>1</v>
      </c>
      <c r="N338" s="157" t="s">
        <v>42</v>
      </c>
      <c r="P338" s="158">
        <f>O338*H338</f>
        <v>0</v>
      </c>
      <c r="Q338" s="158">
        <v>0</v>
      </c>
      <c r="R338" s="158">
        <f>Q338*H338</f>
        <v>0</v>
      </c>
      <c r="S338" s="158">
        <v>0</v>
      </c>
      <c r="T338" s="159">
        <f>S338*H338</f>
        <v>0</v>
      </c>
      <c r="AR338" s="41" t="s">
        <v>108</v>
      </c>
      <c r="AT338" s="41" t="s">
        <v>306</v>
      </c>
      <c r="AU338" s="41" t="s">
        <v>86</v>
      </c>
      <c r="AY338" s="17" t="s">
        <v>304</v>
      </c>
      <c r="BE338" s="42">
        <f>IF(N338="základní",J338,0)</f>
        <v>0</v>
      </c>
      <c r="BF338" s="42">
        <f>IF(N338="snížená",J338,0)</f>
        <v>0</v>
      </c>
      <c r="BG338" s="42">
        <f>IF(N338="zákl. přenesená",J338,0)</f>
        <v>0</v>
      </c>
      <c r="BH338" s="42">
        <f>IF(N338="sníž. přenesená",J338,0)</f>
        <v>0</v>
      </c>
      <c r="BI338" s="42">
        <f>IF(N338="nulová",J338,0)</f>
        <v>0</v>
      </c>
      <c r="BJ338" s="17" t="s">
        <v>8</v>
      </c>
      <c r="BK338" s="42">
        <f>ROUND(I338*H338,0)</f>
        <v>0</v>
      </c>
      <c r="BL338" s="17" t="s">
        <v>108</v>
      </c>
      <c r="BM338" s="41" t="s">
        <v>995</v>
      </c>
    </row>
    <row r="339" spans="2:65" s="1" customFormat="1" ht="24.2" customHeight="1" x14ac:dyDescent="0.2">
      <c r="B339" s="24"/>
      <c r="C339" s="176" t="s">
        <v>659</v>
      </c>
      <c r="D339" s="176" t="s">
        <v>431</v>
      </c>
      <c r="E339" s="177" t="s">
        <v>3821</v>
      </c>
      <c r="F339" s="178" t="s">
        <v>3822</v>
      </c>
      <c r="G339" s="179" t="s">
        <v>309</v>
      </c>
      <c r="H339" s="180">
        <v>1</v>
      </c>
      <c r="I339" s="46"/>
      <c r="J339" s="181">
        <f>ROUND(I339*H339,0)</f>
        <v>0</v>
      </c>
      <c r="K339" s="178" t="s">
        <v>1</v>
      </c>
      <c r="L339" s="182"/>
      <c r="M339" s="183" t="s">
        <v>1</v>
      </c>
      <c r="N339" s="184" t="s">
        <v>42</v>
      </c>
      <c r="P339" s="158">
        <f>O339*H339</f>
        <v>0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AR339" s="41" t="s">
        <v>339</v>
      </c>
      <c r="AT339" s="41" t="s">
        <v>431</v>
      </c>
      <c r="AU339" s="41" t="s">
        <v>86</v>
      </c>
      <c r="AY339" s="17" t="s">
        <v>304</v>
      </c>
      <c r="BE339" s="42">
        <f>IF(N339="základní",J339,0)</f>
        <v>0</v>
      </c>
      <c r="BF339" s="42">
        <f>IF(N339="snížená",J339,0)</f>
        <v>0</v>
      </c>
      <c r="BG339" s="42">
        <f>IF(N339="zákl. přenesená",J339,0)</f>
        <v>0</v>
      </c>
      <c r="BH339" s="42">
        <f>IF(N339="sníž. přenesená",J339,0)</f>
        <v>0</v>
      </c>
      <c r="BI339" s="42">
        <f>IF(N339="nulová",J339,0)</f>
        <v>0</v>
      </c>
      <c r="BJ339" s="17" t="s">
        <v>8</v>
      </c>
      <c r="BK339" s="42">
        <f>ROUND(I339*H339,0)</f>
        <v>0</v>
      </c>
      <c r="BL339" s="17" t="s">
        <v>108</v>
      </c>
      <c r="BM339" s="41" t="s">
        <v>1013</v>
      </c>
    </row>
    <row r="340" spans="2:65" s="12" customFormat="1" x14ac:dyDescent="0.2">
      <c r="B340" s="160"/>
      <c r="D340" s="161" t="s">
        <v>327</v>
      </c>
      <c r="E340" s="43" t="s">
        <v>1</v>
      </c>
      <c r="F340" s="162" t="s">
        <v>3818</v>
      </c>
      <c r="H340" s="163">
        <v>1</v>
      </c>
      <c r="L340" s="160"/>
      <c r="M340" s="164"/>
      <c r="T340" s="165"/>
      <c r="AT340" s="43" t="s">
        <v>327</v>
      </c>
      <c r="AU340" s="43" t="s">
        <v>86</v>
      </c>
      <c r="AV340" s="12" t="s">
        <v>86</v>
      </c>
      <c r="AW340" s="12" t="s">
        <v>33</v>
      </c>
      <c r="AX340" s="12" t="s">
        <v>77</v>
      </c>
      <c r="AY340" s="43" t="s">
        <v>304</v>
      </c>
    </row>
    <row r="341" spans="2:65" s="14" customFormat="1" x14ac:dyDescent="0.2">
      <c r="B341" s="171"/>
      <c r="D341" s="161" t="s">
        <v>327</v>
      </c>
      <c r="E341" s="45" t="s">
        <v>1</v>
      </c>
      <c r="F341" s="172" t="s">
        <v>380</v>
      </c>
      <c r="H341" s="173">
        <v>1</v>
      </c>
      <c r="L341" s="171"/>
      <c r="M341" s="174"/>
      <c r="T341" s="175"/>
      <c r="AT341" s="45" t="s">
        <v>327</v>
      </c>
      <c r="AU341" s="45" t="s">
        <v>86</v>
      </c>
      <c r="AV341" s="14" t="s">
        <v>108</v>
      </c>
      <c r="AW341" s="14" t="s">
        <v>33</v>
      </c>
      <c r="AX341" s="14" t="s">
        <v>8</v>
      </c>
      <c r="AY341" s="45" t="s">
        <v>304</v>
      </c>
    </row>
    <row r="342" spans="2:65" s="1" customFormat="1" ht="24.2" customHeight="1" x14ac:dyDescent="0.2">
      <c r="B342" s="24"/>
      <c r="C342" s="150" t="s">
        <v>664</v>
      </c>
      <c r="D342" s="150" t="s">
        <v>306</v>
      </c>
      <c r="E342" s="151" t="s">
        <v>3823</v>
      </c>
      <c r="F342" s="152" t="s">
        <v>3824</v>
      </c>
      <c r="G342" s="153" t="s">
        <v>309</v>
      </c>
      <c r="H342" s="154">
        <v>2</v>
      </c>
      <c r="I342" s="40"/>
      <c r="J342" s="155">
        <f>ROUND(I342*H342,0)</f>
        <v>0</v>
      </c>
      <c r="K342" s="152" t="s">
        <v>1</v>
      </c>
      <c r="L342" s="24"/>
      <c r="M342" s="156" t="s">
        <v>1</v>
      </c>
      <c r="N342" s="157" t="s">
        <v>42</v>
      </c>
      <c r="P342" s="158">
        <f>O342*H342</f>
        <v>0</v>
      </c>
      <c r="Q342" s="158">
        <v>0</v>
      </c>
      <c r="R342" s="158">
        <f>Q342*H342</f>
        <v>0</v>
      </c>
      <c r="S342" s="158">
        <v>0</v>
      </c>
      <c r="T342" s="159">
        <f>S342*H342</f>
        <v>0</v>
      </c>
      <c r="AR342" s="41" t="s">
        <v>108</v>
      </c>
      <c r="AT342" s="41" t="s">
        <v>306</v>
      </c>
      <c r="AU342" s="41" t="s">
        <v>86</v>
      </c>
      <c r="AY342" s="17" t="s">
        <v>304</v>
      </c>
      <c r="BE342" s="42">
        <f>IF(N342="základní",J342,0)</f>
        <v>0</v>
      </c>
      <c r="BF342" s="42">
        <f>IF(N342="snížená",J342,0)</f>
        <v>0</v>
      </c>
      <c r="BG342" s="42">
        <f>IF(N342="zákl. přenesená",J342,0)</f>
        <v>0</v>
      </c>
      <c r="BH342" s="42">
        <f>IF(N342="sníž. přenesená",J342,0)</f>
        <v>0</v>
      </c>
      <c r="BI342" s="42">
        <f>IF(N342="nulová",J342,0)</f>
        <v>0</v>
      </c>
      <c r="BJ342" s="17" t="s">
        <v>8</v>
      </c>
      <c r="BK342" s="42">
        <f>ROUND(I342*H342,0)</f>
        <v>0</v>
      </c>
      <c r="BL342" s="17" t="s">
        <v>108</v>
      </c>
      <c r="BM342" s="41" t="s">
        <v>1033</v>
      </c>
    </row>
    <row r="343" spans="2:65" s="12" customFormat="1" x14ac:dyDescent="0.2">
      <c r="B343" s="160"/>
      <c r="D343" s="161" t="s">
        <v>327</v>
      </c>
      <c r="E343" s="43" t="s">
        <v>1</v>
      </c>
      <c r="F343" s="162" t="s">
        <v>3813</v>
      </c>
      <c r="H343" s="163">
        <v>2</v>
      </c>
      <c r="L343" s="160"/>
      <c r="M343" s="164"/>
      <c r="T343" s="165"/>
      <c r="AT343" s="43" t="s">
        <v>327</v>
      </c>
      <c r="AU343" s="43" t="s">
        <v>86</v>
      </c>
      <c r="AV343" s="12" t="s">
        <v>86</v>
      </c>
      <c r="AW343" s="12" t="s">
        <v>33</v>
      </c>
      <c r="AX343" s="12" t="s">
        <v>77</v>
      </c>
      <c r="AY343" s="43" t="s">
        <v>304</v>
      </c>
    </row>
    <row r="344" spans="2:65" s="14" customFormat="1" x14ac:dyDescent="0.2">
      <c r="B344" s="171"/>
      <c r="D344" s="161" t="s">
        <v>327</v>
      </c>
      <c r="E344" s="45" t="s">
        <v>1</v>
      </c>
      <c r="F344" s="172" t="s">
        <v>380</v>
      </c>
      <c r="H344" s="173">
        <v>2</v>
      </c>
      <c r="L344" s="171"/>
      <c r="M344" s="174"/>
      <c r="T344" s="175"/>
      <c r="AT344" s="45" t="s">
        <v>327</v>
      </c>
      <c r="AU344" s="45" t="s">
        <v>86</v>
      </c>
      <c r="AV344" s="14" t="s">
        <v>108</v>
      </c>
      <c r="AW344" s="14" t="s">
        <v>33</v>
      </c>
      <c r="AX344" s="14" t="s">
        <v>8</v>
      </c>
      <c r="AY344" s="45" t="s">
        <v>304</v>
      </c>
    </row>
    <row r="345" spans="2:65" s="1" customFormat="1" ht="33" customHeight="1" x14ac:dyDescent="0.2">
      <c r="B345" s="24"/>
      <c r="C345" s="150" t="s">
        <v>669</v>
      </c>
      <c r="D345" s="150" t="s">
        <v>306</v>
      </c>
      <c r="E345" s="151" t="s">
        <v>3825</v>
      </c>
      <c r="F345" s="152" t="s">
        <v>3826</v>
      </c>
      <c r="G345" s="153" t="s">
        <v>309</v>
      </c>
      <c r="H345" s="154">
        <v>1</v>
      </c>
      <c r="I345" s="40"/>
      <c r="J345" s="155">
        <f>ROUND(I345*H345,0)</f>
        <v>0</v>
      </c>
      <c r="K345" s="152" t="s">
        <v>1</v>
      </c>
      <c r="L345" s="24"/>
      <c r="M345" s="156" t="s">
        <v>1</v>
      </c>
      <c r="N345" s="157" t="s">
        <v>42</v>
      </c>
      <c r="P345" s="158">
        <f>O345*H345</f>
        <v>0</v>
      </c>
      <c r="Q345" s="158">
        <v>0</v>
      </c>
      <c r="R345" s="158">
        <f>Q345*H345</f>
        <v>0</v>
      </c>
      <c r="S345" s="158">
        <v>0</v>
      </c>
      <c r="T345" s="159">
        <f>S345*H345</f>
        <v>0</v>
      </c>
      <c r="AR345" s="41" t="s">
        <v>108</v>
      </c>
      <c r="AT345" s="41" t="s">
        <v>306</v>
      </c>
      <c r="AU345" s="41" t="s">
        <v>86</v>
      </c>
      <c r="AY345" s="17" t="s">
        <v>304</v>
      </c>
      <c r="BE345" s="42">
        <f>IF(N345="základní",J345,0)</f>
        <v>0</v>
      </c>
      <c r="BF345" s="42">
        <f>IF(N345="snížená",J345,0)</f>
        <v>0</v>
      </c>
      <c r="BG345" s="42">
        <f>IF(N345="zákl. přenesená",J345,0)</f>
        <v>0</v>
      </c>
      <c r="BH345" s="42">
        <f>IF(N345="sníž. přenesená",J345,0)</f>
        <v>0</v>
      </c>
      <c r="BI345" s="42">
        <f>IF(N345="nulová",J345,0)</f>
        <v>0</v>
      </c>
      <c r="BJ345" s="17" t="s">
        <v>8</v>
      </c>
      <c r="BK345" s="42">
        <f>ROUND(I345*H345,0)</f>
        <v>0</v>
      </c>
      <c r="BL345" s="17" t="s">
        <v>108</v>
      </c>
      <c r="BM345" s="41" t="s">
        <v>1043</v>
      </c>
    </row>
    <row r="346" spans="2:65" s="12" customFormat="1" x14ac:dyDescent="0.2">
      <c r="B346" s="160"/>
      <c r="D346" s="161" t="s">
        <v>327</v>
      </c>
      <c r="E346" s="43" t="s">
        <v>1</v>
      </c>
      <c r="F346" s="162" t="s">
        <v>3818</v>
      </c>
      <c r="H346" s="163">
        <v>1</v>
      </c>
      <c r="L346" s="160"/>
      <c r="M346" s="164"/>
      <c r="T346" s="165"/>
      <c r="AT346" s="43" t="s">
        <v>327</v>
      </c>
      <c r="AU346" s="43" t="s">
        <v>86</v>
      </c>
      <c r="AV346" s="12" t="s">
        <v>86</v>
      </c>
      <c r="AW346" s="12" t="s">
        <v>33</v>
      </c>
      <c r="AX346" s="12" t="s">
        <v>77</v>
      </c>
      <c r="AY346" s="43" t="s">
        <v>304</v>
      </c>
    </row>
    <row r="347" spans="2:65" s="14" customFormat="1" x14ac:dyDescent="0.2">
      <c r="B347" s="171"/>
      <c r="D347" s="161" t="s">
        <v>327</v>
      </c>
      <c r="E347" s="45" t="s">
        <v>1</v>
      </c>
      <c r="F347" s="172" t="s">
        <v>380</v>
      </c>
      <c r="H347" s="173">
        <v>1</v>
      </c>
      <c r="L347" s="171"/>
      <c r="M347" s="174"/>
      <c r="T347" s="175"/>
      <c r="AT347" s="45" t="s">
        <v>327</v>
      </c>
      <c r="AU347" s="45" t="s">
        <v>86</v>
      </c>
      <c r="AV347" s="14" t="s">
        <v>108</v>
      </c>
      <c r="AW347" s="14" t="s">
        <v>33</v>
      </c>
      <c r="AX347" s="14" t="s">
        <v>8</v>
      </c>
      <c r="AY347" s="45" t="s">
        <v>304</v>
      </c>
    </row>
    <row r="348" spans="2:65" s="1" customFormat="1" ht="16.5" customHeight="1" x14ac:dyDescent="0.2">
      <c r="B348" s="24"/>
      <c r="C348" s="150" t="s">
        <v>675</v>
      </c>
      <c r="D348" s="150" t="s">
        <v>306</v>
      </c>
      <c r="E348" s="151" t="s">
        <v>3827</v>
      </c>
      <c r="F348" s="152" t="s">
        <v>3828</v>
      </c>
      <c r="G348" s="153" t="s">
        <v>309</v>
      </c>
      <c r="H348" s="154">
        <v>4</v>
      </c>
      <c r="I348" s="40"/>
      <c r="J348" s="155">
        <f t="shared" ref="J348:J359" si="0">ROUND(I348*H348,0)</f>
        <v>0</v>
      </c>
      <c r="K348" s="152" t="s">
        <v>1</v>
      </c>
      <c r="L348" s="24"/>
      <c r="M348" s="156" t="s">
        <v>1</v>
      </c>
      <c r="N348" s="157" t="s">
        <v>42</v>
      </c>
      <c r="P348" s="158">
        <f t="shared" ref="P348:P359" si="1">O348*H348</f>
        <v>0</v>
      </c>
      <c r="Q348" s="158">
        <v>0</v>
      </c>
      <c r="R348" s="158">
        <f t="shared" ref="R348:R359" si="2">Q348*H348</f>
        <v>0</v>
      </c>
      <c r="S348" s="158">
        <v>0</v>
      </c>
      <c r="T348" s="159">
        <f t="shared" ref="T348:T359" si="3">S348*H348</f>
        <v>0</v>
      </c>
      <c r="AR348" s="41" t="s">
        <v>108</v>
      </c>
      <c r="AT348" s="41" t="s">
        <v>306</v>
      </c>
      <c r="AU348" s="41" t="s">
        <v>86</v>
      </c>
      <c r="AY348" s="17" t="s">
        <v>304</v>
      </c>
      <c r="BE348" s="42">
        <f t="shared" ref="BE348:BE359" si="4">IF(N348="základní",J348,0)</f>
        <v>0</v>
      </c>
      <c r="BF348" s="42">
        <f t="shared" ref="BF348:BF359" si="5">IF(N348="snížená",J348,0)</f>
        <v>0</v>
      </c>
      <c r="BG348" s="42">
        <f t="shared" ref="BG348:BG359" si="6">IF(N348="zákl. přenesená",J348,0)</f>
        <v>0</v>
      </c>
      <c r="BH348" s="42">
        <f t="shared" ref="BH348:BH359" si="7">IF(N348="sníž. přenesená",J348,0)</f>
        <v>0</v>
      </c>
      <c r="BI348" s="42">
        <f t="shared" ref="BI348:BI359" si="8">IF(N348="nulová",J348,0)</f>
        <v>0</v>
      </c>
      <c r="BJ348" s="17" t="s">
        <v>8</v>
      </c>
      <c r="BK348" s="42">
        <f t="shared" ref="BK348:BK359" si="9">ROUND(I348*H348,0)</f>
        <v>0</v>
      </c>
      <c r="BL348" s="17" t="s">
        <v>108</v>
      </c>
      <c r="BM348" s="41" t="s">
        <v>1057</v>
      </c>
    </row>
    <row r="349" spans="2:65" s="1" customFormat="1" ht="24.2" customHeight="1" x14ac:dyDescent="0.2">
      <c r="B349" s="24"/>
      <c r="C349" s="176" t="s">
        <v>681</v>
      </c>
      <c r="D349" s="176" t="s">
        <v>431</v>
      </c>
      <c r="E349" s="177" t="s">
        <v>3829</v>
      </c>
      <c r="F349" s="178" t="s">
        <v>3830</v>
      </c>
      <c r="G349" s="179" t="s">
        <v>309</v>
      </c>
      <c r="H349" s="180">
        <v>2</v>
      </c>
      <c r="I349" s="46"/>
      <c r="J349" s="181">
        <f t="shared" si="0"/>
        <v>0</v>
      </c>
      <c r="K349" s="178" t="s">
        <v>1</v>
      </c>
      <c r="L349" s="182"/>
      <c r="M349" s="183" t="s">
        <v>1</v>
      </c>
      <c r="N349" s="184" t="s">
        <v>42</v>
      </c>
      <c r="P349" s="158">
        <f t="shared" si="1"/>
        <v>0</v>
      </c>
      <c r="Q349" s="158">
        <v>0</v>
      </c>
      <c r="R349" s="158">
        <f t="shared" si="2"/>
        <v>0</v>
      </c>
      <c r="S349" s="158">
        <v>0</v>
      </c>
      <c r="T349" s="159">
        <f t="shared" si="3"/>
        <v>0</v>
      </c>
      <c r="AR349" s="41" t="s">
        <v>339</v>
      </c>
      <c r="AT349" s="41" t="s">
        <v>431</v>
      </c>
      <c r="AU349" s="41" t="s">
        <v>86</v>
      </c>
      <c r="AY349" s="17" t="s">
        <v>304</v>
      </c>
      <c r="BE349" s="42">
        <f t="shared" si="4"/>
        <v>0</v>
      </c>
      <c r="BF349" s="42">
        <f t="shared" si="5"/>
        <v>0</v>
      </c>
      <c r="BG349" s="42">
        <f t="shared" si="6"/>
        <v>0</v>
      </c>
      <c r="BH349" s="42">
        <f t="shared" si="7"/>
        <v>0</v>
      </c>
      <c r="BI349" s="42">
        <f t="shared" si="8"/>
        <v>0</v>
      </c>
      <c r="BJ349" s="17" t="s">
        <v>8</v>
      </c>
      <c r="BK349" s="42">
        <f t="shared" si="9"/>
        <v>0</v>
      </c>
      <c r="BL349" s="17" t="s">
        <v>108</v>
      </c>
      <c r="BM349" s="41" t="s">
        <v>1081</v>
      </c>
    </row>
    <row r="350" spans="2:65" s="1" customFormat="1" ht="24.2" customHeight="1" x14ac:dyDescent="0.2">
      <c r="B350" s="24"/>
      <c r="C350" s="176" t="s">
        <v>685</v>
      </c>
      <c r="D350" s="176" t="s">
        <v>431</v>
      </c>
      <c r="E350" s="177" t="s">
        <v>3831</v>
      </c>
      <c r="F350" s="178" t="s">
        <v>3832</v>
      </c>
      <c r="G350" s="179" t="s">
        <v>309</v>
      </c>
      <c r="H350" s="180">
        <v>1</v>
      </c>
      <c r="I350" s="46"/>
      <c r="J350" s="181">
        <f t="shared" si="0"/>
        <v>0</v>
      </c>
      <c r="K350" s="178" t="s">
        <v>1</v>
      </c>
      <c r="L350" s="182"/>
      <c r="M350" s="183" t="s">
        <v>1</v>
      </c>
      <c r="N350" s="184" t="s">
        <v>42</v>
      </c>
      <c r="P350" s="158">
        <f t="shared" si="1"/>
        <v>0</v>
      </c>
      <c r="Q350" s="158">
        <v>0</v>
      </c>
      <c r="R350" s="158">
        <f t="shared" si="2"/>
        <v>0</v>
      </c>
      <c r="S350" s="158">
        <v>0</v>
      </c>
      <c r="T350" s="159">
        <f t="shared" si="3"/>
        <v>0</v>
      </c>
      <c r="AR350" s="41" t="s">
        <v>339</v>
      </c>
      <c r="AT350" s="41" t="s">
        <v>431</v>
      </c>
      <c r="AU350" s="41" t="s">
        <v>86</v>
      </c>
      <c r="AY350" s="17" t="s">
        <v>304</v>
      </c>
      <c r="BE350" s="42">
        <f t="shared" si="4"/>
        <v>0</v>
      </c>
      <c r="BF350" s="42">
        <f t="shared" si="5"/>
        <v>0</v>
      </c>
      <c r="BG350" s="42">
        <f t="shared" si="6"/>
        <v>0</v>
      </c>
      <c r="BH350" s="42">
        <f t="shared" si="7"/>
        <v>0</v>
      </c>
      <c r="BI350" s="42">
        <f t="shared" si="8"/>
        <v>0</v>
      </c>
      <c r="BJ350" s="17" t="s">
        <v>8</v>
      </c>
      <c r="BK350" s="42">
        <f t="shared" si="9"/>
        <v>0</v>
      </c>
      <c r="BL350" s="17" t="s">
        <v>108</v>
      </c>
      <c r="BM350" s="41" t="s">
        <v>1091</v>
      </c>
    </row>
    <row r="351" spans="2:65" s="1" customFormat="1" ht="24.2" customHeight="1" x14ac:dyDescent="0.2">
      <c r="B351" s="24"/>
      <c r="C351" s="176" t="s">
        <v>690</v>
      </c>
      <c r="D351" s="176" t="s">
        <v>431</v>
      </c>
      <c r="E351" s="177" t="s">
        <v>3833</v>
      </c>
      <c r="F351" s="178" t="s">
        <v>3834</v>
      </c>
      <c r="G351" s="179" t="s">
        <v>309</v>
      </c>
      <c r="H351" s="180">
        <v>3</v>
      </c>
      <c r="I351" s="46"/>
      <c r="J351" s="181">
        <f t="shared" si="0"/>
        <v>0</v>
      </c>
      <c r="K351" s="178" t="s">
        <v>1</v>
      </c>
      <c r="L351" s="182"/>
      <c r="M351" s="183" t="s">
        <v>1</v>
      </c>
      <c r="N351" s="184" t="s">
        <v>42</v>
      </c>
      <c r="P351" s="158">
        <f t="shared" si="1"/>
        <v>0</v>
      </c>
      <c r="Q351" s="158">
        <v>0</v>
      </c>
      <c r="R351" s="158">
        <f t="shared" si="2"/>
        <v>0</v>
      </c>
      <c r="S351" s="158">
        <v>0</v>
      </c>
      <c r="T351" s="159">
        <f t="shared" si="3"/>
        <v>0</v>
      </c>
      <c r="AR351" s="41" t="s">
        <v>339</v>
      </c>
      <c r="AT351" s="41" t="s">
        <v>431</v>
      </c>
      <c r="AU351" s="41" t="s">
        <v>86</v>
      </c>
      <c r="AY351" s="17" t="s">
        <v>304</v>
      </c>
      <c r="BE351" s="42">
        <f t="shared" si="4"/>
        <v>0</v>
      </c>
      <c r="BF351" s="42">
        <f t="shared" si="5"/>
        <v>0</v>
      </c>
      <c r="BG351" s="42">
        <f t="shared" si="6"/>
        <v>0</v>
      </c>
      <c r="BH351" s="42">
        <f t="shared" si="7"/>
        <v>0</v>
      </c>
      <c r="BI351" s="42">
        <f t="shared" si="8"/>
        <v>0</v>
      </c>
      <c r="BJ351" s="17" t="s">
        <v>8</v>
      </c>
      <c r="BK351" s="42">
        <f t="shared" si="9"/>
        <v>0</v>
      </c>
      <c r="BL351" s="17" t="s">
        <v>108</v>
      </c>
      <c r="BM351" s="41" t="s">
        <v>1106</v>
      </c>
    </row>
    <row r="352" spans="2:65" s="1" customFormat="1" ht="24.2" customHeight="1" x14ac:dyDescent="0.2">
      <c r="B352" s="24"/>
      <c r="C352" s="176" t="s">
        <v>695</v>
      </c>
      <c r="D352" s="176" t="s">
        <v>431</v>
      </c>
      <c r="E352" s="177" t="s">
        <v>3835</v>
      </c>
      <c r="F352" s="178" t="s">
        <v>3836</v>
      </c>
      <c r="G352" s="179" t="s">
        <v>309</v>
      </c>
      <c r="H352" s="180">
        <v>2</v>
      </c>
      <c r="I352" s="46"/>
      <c r="J352" s="181">
        <f t="shared" si="0"/>
        <v>0</v>
      </c>
      <c r="K352" s="178" t="s">
        <v>1</v>
      </c>
      <c r="L352" s="182"/>
      <c r="M352" s="183" t="s">
        <v>1</v>
      </c>
      <c r="N352" s="184" t="s">
        <v>42</v>
      </c>
      <c r="P352" s="158">
        <f t="shared" si="1"/>
        <v>0</v>
      </c>
      <c r="Q352" s="158">
        <v>0</v>
      </c>
      <c r="R352" s="158">
        <f t="shared" si="2"/>
        <v>0</v>
      </c>
      <c r="S352" s="158">
        <v>0</v>
      </c>
      <c r="T352" s="159">
        <f t="shared" si="3"/>
        <v>0</v>
      </c>
      <c r="AR352" s="41" t="s">
        <v>339</v>
      </c>
      <c r="AT352" s="41" t="s">
        <v>431</v>
      </c>
      <c r="AU352" s="41" t="s">
        <v>86</v>
      </c>
      <c r="AY352" s="17" t="s">
        <v>304</v>
      </c>
      <c r="BE352" s="42">
        <f t="shared" si="4"/>
        <v>0</v>
      </c>
      <c r="BF352" s="42">
        <f t="shared" si="5"/>
        <v>0</v>
      </c>
      <c r="BG352" s="42">
        <f t="shared" si="6"/>
        <v>0</v>
      </c>
      <c r="BH352" s="42">
        <f t="shared" si="7"/>
        <v>0</v>
      </c>
      <c r="BI352" s="42">
        <f t="shared" si="8"/>
        <v>0</v>
      </c>
      <c r="BJ352" s="17" t="s">
        <v>8</v>
      </c>
      <c r="BK352" s="42">
        <f t="shared" si="9"/>
        <v>0</v>
      </c>
      <c r="BL352" s="17" t="s">
        <v>108</v>
      </c>
      <c r="BM352" s="41" t="s">
        <v>1116</v>
      </c>
    </row>
    <row r="353" spans="2:65" s="1" customFormat="1" ht="24.2" customHeight="1" x14ac:dyDescent="0.2">
      <c r="B353" s="24"/>
      <c r="C353" s="176" t="s">
        <v>700</v>
      </c>
      <c r="D353" s="176" t="s">
        <v>431</v>
      </c>
      <c r="E353" s="177" t="s">
        <v>3837</v>
      </c>
      <c r="F353" s="178" t="s">
        <v>3838</v>
      </c>
      <c r="G353" s="179" t="s">
        <v>309</v>
      </c>
      <c r="H353" s="180">
        <v>1</v>
      </c>
      <c r="I353" s="46"/>
      <c r="J353" s="181">
        <f t="shared" si="0"/>
        <v>0</v>
      </c>
      <c r="K353" s="178" t="s">
        <v>1</v>
      </c>
      <c r="L353" s="182"/>
      <c r="M353" s="183" t="s">
        <v>1</v>
      </c>
      <c r="N353" s="184" t="s">
        <v>42</v>
      </c>
      <c r="P353" s="158">
        <f t="shared" si="1"/>
        <v>0</v>
      </c>
      <c r="Q353" s="158">
        <v>0</v>
      </c>
      <c r="R353" s="158">
        <f t="shared" si="2"/>
        <v>0</v>
      </c>
      <c r="S353" s="158">
        <v>0</v>
      </c>
      <c r="T353" s="159">
        <f t="shared" si="3"/>
        <v>0</v>
      </c>
      <c r="AR353" s="41" t="s">
        <v>339</v>
      </c>
      <c r="AT353" s="41" t="s">
        <v>431</v>
      </c>
      <c r="AU353" s="41" t="s">
        <v>86</v>
      </c>
      <c r="AY353" s="17" t="s">
        <v>304</v>
      </c>
      <c r="BE353" s="42">
        <f t="shared" si="4"/>
        <v>0</v>
      </c>
      <c r="BF353" s="42">
        <f t="shared" si="5"/>
        <v>0</v>
      </c>
      <c r="BG353" s="42">
        <f t="shared" si="6"/>
        <v>0</v>
      </c>
      <c r="BH353" s="42">
        <f t="shared" si="7"/>
        <v>0</v>
      </c>
      <c r="BI353" s="42">
        <f t="shared" si="8"/>
        <v>0</v>
      </c>
      <c r="BJ353" s="17" t="s">
        <v>8</v>
      </c>
      <c r="BK353" s="42">
        <f t="shared" si="9"/>
        <v>0</v>
      </c>
      <c r="BL353" s="17" t="s">
        <v>108</v>
      </c>
      <c r="BM353" s="41" t="s">
        <v>1130</v>
      </c>
    </row>
    <row r="354" spans="2:65" s="1" customFormat="1" ht="24.2" customHeight="1" x14ac:dyDescent="0.2">
      <c r="B354" s="24"/>
      <c r="C354" s="176" t="s">
        <v>704</v>
      </c>
      <c r="D354" s="176" t="s">
        <v>431</v>
      </c>
      <c r="E354" s="177" t="s">
        <v>3839</v>
      </c>
      <c r="F354" s="178" t="s">
        <v>3840</v>
      </c>
      <c r="G354" s="179" t="s">
        <v>309</v>
      </c>
      <c r="H354" s="180">
        <v>1</v>
      </c>
      <c r="I354" s="46"/>
      <c r="J354" s="181">
        <f t="shared" si="0"/>
        <v>0</v>
      </c>
      <c r="K354" s="178" t="s">
        <v>1</v>
      </c>
      <c r="L354" s="182"/>
      <c r="M354" s="183" t="s">
        <v>1</v>
      </c>
      <c r="N354" s="184" t="s">
        <v>42</v>
      </c>
      <c r="P354" s="158">
        <f t="shared" si="1"/>
        <v>0</v>
      </c>
      <c r="Q354" s="158">
        <v>0</v>
      </c>
      <c r="R354" s="158">
        <f t="shared" si="2"/>
        <v>0</v>
      </c>
      <c r="S354" s="158">
        <v>0</v>
      </c>
      <c r="T354" s="159">
        <f t="shared" si="3"/>
        <v>0</v>
      </c>
      <c r="AR354" s="41" t="s">
        <v>339</v>
      </c>
      <c r="AT354" s="41" t="s">
        <v>431</v>
      </c>
      <c r="AU354" s="41" t="s">
        <v>86</v>
      </c>
      <c r="AY354" s="17" t="s">
        <v>304</v>
      </c>
      <c r="BE354" s="42">
        <f t="shared" si="4"/>
        <v>0</v>
      </c>
      <c r="BF354" s="42">
        <f t="shared" si="5"/>
        <v>0</v>
      </c>
      <c r="BG354" s="42">
        <f t="shared" si="6"/>
        <v>0</v>
      </c>
      <c r="BH354" s="42">
        <f t="shared" si="7"/>
        <v>0</v>
      </c>
      <c r="BI354" s="42">
        <f t="shared" si="8"/>
        <v>0</v>
      </c>
      <c r="BJ354" s="17" t="s">
        <v>8</v>
      </c>
      <c r="BK354" s="42">
        <f t="shared" si="9"/>
        <v>0</v>
      </c>
      <c r="BL354" s="17" t="s">
        <v>108</v>
      </c>
      <c r="BM354" s="41" t="s">
        <v>1152</v>
      </c>
    </row>
    <row r="355" spans="2:65" s="1" customFormat="1" ht="24.2" customHeight="1" x14ac:dyDescent="0.2">
      <c r="B355" s="24"/>
      <c r="C355" s="176" t="s">
        <v>709</v>
      </c>
      <c r="D355" s="176" t="s">
        <v>431</v>
      </c>
      <c r="E355" s="177" t="s">
        <v>3841</v>
      </c>
      <c r="F355" s="178" t="s">
        <v>3842</v>
      </c>
      <c r="G355" s="179" t="s">
        <v>309</v>
      </c>
      <c r="H355" s="180">
        <v>1</v>
      </c>
      <c r="I355" s="46"/>
      <c r="J355" s="181">
        <f t="shared" si="0"/>
        <v>0</v>
      </c>
      <c r="K355" s="178" t="s">
        <v>1</v>
      </c>
      <c r="L355" s="182"/>
      <c r="M355" s="183" t="s">
        <v>1</v>
      </c>
      <c r="N355" s="184" t="s">
        <v>42</v>
      </c>
      <c r="P355" s="158">
        <f t="shared" si="1"/>
        <v>0</v>
      </c>
      <c r="Q355" s="158">
        <v>0</v>
      </c>
      <c r="R355" s="158">
        <f t="shared" si="2"/>
        <v>0</v>
      </c>
      <c r="S355" s="158">
        <v>0</v>
      </c>
      <c r="T355" s="159">
        <f t="shared" si="3"/>
        <v>0</v>
      </c>
      <c r="AR355" s="41" t="s">
        <v>339</v>
      </c>
      <c r="AT355" s="41" t="s">
        <v>431</v>
      </c>
      <c r="AU355" s="41" t="s">
        <v>86</v>
      </c>
      <c r="AY355" s="17" t="s">
        <v>304</v>
      </c>
      <c r="BE355" s="42">
        <f t="shared" si="4"/>
        <v>0</v>
      </c>
      <c r="BF355" s="42">
        <f t="shared" si="5"/>
        <v>0</v>
      </c>
      <c r="BG355" s="42">
        <f t="shared" si="6"/>
        <v>0</v>
      </c>
      <c r="BH355" s="42">
        <f t="shared" si="7"/>
        <v>0</v>
      </c>
      <c r="BI355" s="42">
        <f t="shared" si="8"/>
        <v>0</v>
      </c>
      <c r="BJ355" s="17" t="s">
        <v>8</v>
      </c>
      <c r="BK355" s="42">
        <f t="shared" si="9"/>
        <v>0</v>
      </c>
      <c r="BL355" s="17" t="s">
        <v>108</v>
      </c>
      <c r="BM355" s="41" t="s">
        <v>1166</v>
      </c>
    </row>
    <row r="356" spans="2:65" s="1" customFormat="1" ht="24.2" customHeight="1" x14ac:dyDescent="0.2">
      <c r="B356" s="24"/>
      <c r="C356" s="176" t="s">
        <v>714</v>
      </c>
      <c r="D356" s="176" t="s">
        <v>431</v>
      </c>
      <c r="E356" s="177" t="s">
        <v>3843</v>
      </c>
      <c r="F356" s="178" t="s">
        <v>3844</v>
      </c>
      <c r="G356" s="179" t="s">
        <v>309</v>
      </c>
      <c r="H356" s="180">
        <v>1</v>
      </c>
      <c r="I356" s="46"/>
      <c r="J356" s="181">
        <f t="shared" si="0"/>
        <v>0</v>
      </c>
      <c r="K356" s="178" t="s">
        <v>1</v>
      </c>
      <c r="L356" s="182"/>
      <c r="M356" s="183" t="s">
        <v>1</v>
      </c>
      <c r="N356" s="184" t="s">
        <v>42</v>
      </c>
      <c r="P356" s="158">
        <f t="shared" si="1"/>
        <v>0</v>
      </c>
      <c r="Q356" s="158">
        <v>0</v>
      </c>
      <c r="R356" s="158">
        <f t="shared" si="2"/>
        <v>0</v>
      </c>
      <c r="S356" s="158">
        <v>0</v>
      </c>
      <c r="T356" s="159">
        <f t="shared" si="3"/>
        <v>0</v>
      </c>
      <c r="AR356" s="41" t="s">
        <v>339</v>
      </c>
      <c r="AT356" s="41" t="s">
        <v>431</v>
      </c>
      <c r="AU356" s="41" t="s">
        <v>86</v>
      </c>
      <c r="AY356" s="17" t="s">
        <v>304</v>
      </c>
      <c r="BE356" s="42">
        <f t="shared" si="4"/>
        <v>0</v>
      </c>
      <c r="BF356" s="42">
        <f t="shared" si="5"/>
        <v>0</v>
      </c>
      <c r="BG356" s="42">
        <f t="shared" si="6"/>
        <v>0</v>
      </c>
      <c r="BH356" s="42">
        <f t="shared" si="7"/>
        <v>0</v>
      </c>
      <c r="BI356" s="42">
        <f t="shared" si="8"/>
        <v>0</v>
      </c>
      <c r="BJ356" s="17" t="s">
        <v>8</v>
      </c>
      <c r="BK356" s="42">
        <f t="shared" si="9"/>
        <v>0</v>
      </c>
      <c r="BL356" s="17" t="s">
        <v>108</v>
      </c>
      <c r="BM356" s="41" t="s">
        <v>1174</v>
      </c>
    </row>
    <row r="357" spans="2:65" s="1" customFormat="1" ht="24.2" customHeight="1" x14ac:dyDescent="0.2">
      <c r="B357" s="24"/>
      <c r="C357" s="176" t="s">
        <v>719</v>
      </c>
      <c r="D357" s="176" t="s">
        <v>431</v>
      </c>
      <c r="E357" s="177" t="s">
        <v>3845</v>
      </c>
      <c r="F357" s="178" t="s">
        <v>3846</v>
      </c>
      <c r="G357" s="179" t="s">
        <v>309</v>
      </c>
      <c r="H357" s="180">
        <v>2</v>
      </c>
      <c r="I357" s="46"/>
      <c r="J357" s="181">
        <f t="shared" si="0"/>
        <v>0</v>
      </c>
      <c r="K357" s="178" t="s">
        <v>1</v>
      </c>
      <c r="L357" s="182"/>
      <c r="M357" s="183" t="s">
        <v>1</v>
      </c>
      <c r="N357" s="184" t="s">
        <v>42</v>
      </c>
      <c r="P357" s="158">
        <f t="shared" si="1"/>
        <v>0</v>
      </c>
      <c r="Q357" s="158">
        <v>0</v>
      </c>
      <c r="R357" s="158">
        <f t="shared" si="2"/>
        <v>0</v>
      </c>
      <c r="S357" s="158">
        <v>0</v>
      </c>
      <c r="T357" s="159">
        <f t="shared" si="3"/>
        <v>0</v>
      </c>
      <c r="AR357" s="41" t="s">
        <v>339</v>
      </c>
      <c r="AT357" s="41" t="s">
        <v>431</v>
      </c>
      <c r="AU357" s="41" t="s">
        <v>86</v>
      </c>
      <c r="AY357" s="17" t="s">
        <v>304</v>
      </c>
      <c r="BE357" s="42">
        <f t="shared" si="4"/>
        <v>0</v>
      </c>
      <c r="BF357" s="42">
        <f t="shared" si="5"/>
        <v>0</v>
      </c>
      <c r="BG357" s="42">
        <f t="shared" si="6"/>
        <v>0</v>
      </c>
      <c r="BH357" s="42">
        <f t="shared" si="7"/>
        <v>0</v>
      </c>
      <c r="BI357" s="42">
        <f t="shared" si="8"/>
        <v>0</v>
      </c>
      <c r="BJ357" s="17" t="s">
        <v>8</v>
      </c>
      <c r="BK357" s="42">
        <f t="shared" si="9"/>
        <v>0</v>
      </c>
      <c r="BL357" s="17" t="s">
        <v>108</v>
      </c>
      <c r="BM357" s="41" t="s">
        <v>1183</v>
      </c>
    </row>
    <row r="358" spans="2:65" s="1" customFormat="1" ht="24.2" customHeight="1" x14ac:dyDescent="0.2">
      <c r="B358" s="24"/>
      <c r="C358" s="176" t="s">
        <v>738</v>
      </c>
      <c r="D358" s="176" t="s">
        <v>431</v>
      </c>
      <c r="E358" s="177" t="s">
        <v>3847</v>
      </c>
      <c r="F358" s="178" t="s">
        <v>3848</v>
      </c>
      <c r="G358" s="179" t="s">
        <v>309</v>
      </c>
      <c r="H358" s="180">
        <v>7</v>
      </c>
      <c r="I358" s="46"/>
      <c r="J358" s="181">
        <f t="shared" si="0"/>
        <v>0</v>
      </c>
      <c r="K358" s="178" t="s">
        <v>1</v>
      </c>
      <c r="L358" s="182"/>
      <c r="M358" s="183" t="s">
        <v>1</v>
      </c>
      <c r="N358" s="184" t="s">
        <v>42</v>
      </c>
      <c r="P358" s="158">
        <f t="shared" si="1"/>
        <v>0</v>
      </c>
      <c r="Q358" s="158">
        <v>0</v>
      </c>
      <c r="R358" s="158">
        <f t="shared" si="2"/>
        <v>0</v>
      </c>
      <c r="S358" s="158">
        <v>0</v>
      </c>
      <c r="T358" s="159">
        <f t="shared" si="3"/>
        <v>0</v>
      </c>
      <c r="AR358" s="41" t="s">
        <v>339</v>
      </c>
      <c r="AT358" s="41" t="s">
        <v>431</v>
      </c>
      <c r="AU358" s="41" t="s">
        <v>86</v>
      </c>
      <c r="AY358" s="17" t="s">
        <v>304</v>
      </c>
      <c r="BE358" s="42">
        <f t="shared" si="4"/>
        <v>0</v>
      </c>
      <c r="BF358" s="42">
        <f t="shared" si="5"/>
        <v>0</v>
      </c>
      <c r="BG358" s="42">
        <f t="shared" si="6"/>
        <v>0</v>
      </c>
      <c r="BH358" s="42">
        <f t="shared" si="7"/>
        <v>0</v>
      </c>
      <c r="BI358" s="42">
        <f t="shared" si="8"/>
        <v>0</v>
      </c>
      <c r="BJ358" s="17" t="s">
        <v>8</v>
      </c>
      <c r="BK358" s="42">
        <f t="shared" si="9"/>
        <v>0</v>
      </c>
      <c r="BL358" s="17" t="s">
        <v>108</v>
      </c>
      <c r="BM358" s="41" t="s">
        <v>1192</v>
      </c>
    </row>
    <row r="359" spans="2:65" s="1" customFormat="1" ht="24.2" customHeight="1" x14ac:dyDescent="0.2">
      <c r="B359" s="24"/>
      <c r="C359" s="150" t="s">
        <v>743</v>
      </c>
      <c r="D359" s="150" t="s">
        <v>306</v>
      </c>
      <c r="E359" s="151" t="s">
        <v>3849</v>
      </c>
      <c r="F359" s="152" t="s">
        <v>3850</v>
      </c>
      <c r="G359" s="153" t="s">
        <v>309</v>
      </c>
      <c r="H359" s="154">
        <v>1</v>
      </c>
      <c r="I359" s="40"/>
      <c r="J359" s="155">
        <f t="shared" si="0"/>
        <v>0</v>
      </c>
      <c r="K359" s="152" t="s">
        <v>1</v>
      </c>
      <c r="L359" s="24"/>
      <c r="M359" s="156" t="s">
        <v>1</v>
      </c>
      <c r="N359" s="157" t="s">
        <v>42</v>
      </c>
      <c r="P359" s="158">
        <f t="shared" si="1"/>
        <v>0</v>
      </c>
      <c r="Q359" s="158">
        <v>0</v>
      </c>
      <c r="R359" s="158">
        <f t="shared" si="2"/>
        <v>0</v>
      </c>
      <c r="S359" s="158">
        <v>0</v>
      </c>
      <c r="T359" s="159">
        <f t="shared" si="3"/>
        <v>0</v>
      </c>
      <c r="AR359" s="41" t="s">
        <v>108</v>
      </c>
      <c r="AT359" s="41" t="s">
        <v>306</v>
      </c>
      <c r="AU359" s="41" t="s">
        <v>86</v>
      </c>
      <c r="AY359" s="17" t="s">
        <v>304</v>
      </c>
      <c r="BE359" s="42">
        <f t="shared" si="4"/>
        <v>0</v>
      </c>
      <c r="BF359" s="42">
        <f t="shared" si="5"/>
        <v>0</v>
      </c>
      <c r="BG359" s="42">
        <f t="shared" si="6"/>
        <v>0</v>
      </c>
      <c r="BH359" s="42">
        <f t="shared" si="7"/>
        <v>0</v>
      </c>
      <c r="BI359" s="42">
        <f t="shared" si="8"/>
        <v>0</v>
      </c>
      <c r="BJ359" s="17" t="s">
        <v>8</v>
      </c>
      <c r="BK359" s="42">
        <f t="shared" si="9"/>
        <v>0</v>
      </c>
      <c r="BL359" s="17" t="s">
        <v>108</v>
      </c>
      <c r="BM359" s="41" t="s">
        <v>1202</v>
      </c>
    </row>
    <row r="360" spans="2:65" s="12" customFormat="1" x14ac:dyDescent="0.2">
      <c r="B360" s="160"/>
      <c r="D360" s="161" t="s">
        <v>327</v>
      </c>
      <c r="E360" s="43" t="s">
        <v>1</v>
      </c>
      <c r="F360" s="162" t="s">
        <v>3851</v>
      </c>
      <c r="H360" s="163">
        <v>1</v>
      </c>
      <c r="L360" s="160"/>
      <c r="M360" s="164"/>
      <c r="T360" s="165"/>
      <c r="AT360" s="43" t="s">
        <v>327</v>
      </c>
      <c r="AU360" s="43" t="s">
        <v>86</v>
      </c>
      <c r="AV360" s="12" t="s">
        <v>86</v>
      </c>
      <c r="AW360" s="12" t="s">
        <v>33</v>
      </c>
      <c r="AX360" s="12" t="s">
        <v>77</v>
      </c>
      <c r="AY360" s="43" t="s">
        <v>304</v>
      </c>
    </row>
    <row r="361" spans="2:65" s="14" customFormat="1" x14ac:dyDescent="0.2">
      <c r="B361" s="171"/>
      <c r="D361" s="161" t="s">
        <v>327</v>
      </c>
      <c r="E361" s="45" t="s">
        <v>1</v>
      </c>
      <c r="F361" s="172" t="s">
        <v>380</v>
      </c>
      <c r="H361" s="173">
        <v>1</v>
      </c>
      <c r="L361" s="171"/>
      <c r="M361" s="174"/>
      <c r="T361" s="175"/>
      <c r="AT361" s="45" t="s">
        <v>327</v>
      </c>
      <c r="AU361" s="45" t="s">
        <v>86</v>
      </c>
      <c r="AV361" s="14" t="s">
        <v>108</v>
      </c>
      <c r="AW361" s="14" t="s">
        <v>33</v>
      </c>
      <c r="AX361" s="14" t="s">
        <v>8</v>
      </c>
      <c r="AY361" s="45" t="s">
        <v>304</v>
      </c>
    </row>
    <row r="362" spans="2:65" s="1" customFormat="1" ht="33" customHeight="1" x14ac:dyDescent="0.2">
      <c r="B362" s="24"/>
      <c r="C362" s="150" t="s">
        <v>749</v>
      </c>
      <c r="D362" s="150" t="s">
        <v>306</v>
      </c>
      <c r="E362" s="151" t="s">
        <v>3852</v>
      </c>
      <c r="F362" s="152" t="s">
        <v>3853</v>
      </c>
      <c r="G362" s="153" t="s">
        <v>309</v>
      </c>
      <c r="H362" s="154">
        <v>1</v>
      </c>
      <c r="I362" s="40"/>
      <c r="J362" s="155">
        <f>ROUND(I362*H362,0)</f>
        <v>0</v>
      </c>
      <c r="K362" s="152" t="s">
        <v>1</v>
      </c>
      <c r="L362" s="24"/>
      <c r="M362" s="156" t="s">
        <v>1</v>
      </c>
      <c r="N362" s="157" t="s">
        <v>42</v>
      </c>
      <c r="P362" s="158">
        <f>O362*H362</f>
        <v>0</v>
      </c>
      <c r="Q362" s="158">
        <v>0</v>
      </c>
      <c r="R362" s="158">
        <f>Q362*H362</f>
        <v>0</v>
      </c>
      <c r="S362" s="158">
        <v>0</v>
      </c>
      <c r="T362" s="159">
        <f>S362*H362</f>
        <v>0</v>
      </c>
      <c r="AR362" s="41" t="s">
        <v>108</v>
      </c>
      <c r="AT362" s="41" t="s">
        <v>306</v>
      </c>
      <c r="AU362" s="41" t="s">
        <v>86</v>
      </c>
      <c r="AY362" s="17" t="s">
        <v>304</v>
      </c>
      <c r="BE362" s="42">
        <f>IF(N362="základní",J362,0)</f>
        <v>0</v>
      </c>
      <c r="BF362" s="42">
        <f>IF(N362="snížená",J362,0)</f>
        <v>0</v>
      </c>
      <c r="BG362" s="42">
        <f>IF(N362="zákl. přenesená",J362,0)</f>
        <v>0</v>
      </c>
      <c r="BH362" s="42">
        <f>IF(N362="sníž. přenesená",J362,0)</f>
        <v>0</v>
      </c>
      <c r="BI362" s="42">
        <f>IF(N362="nulová",J362,0)</f>
        <v>0</v>
      </c>
      <c r="BJ362" s="17" t="s">
        <v>8</v>
      </c>
      <c r="BK362" s="42">
        <f>ROUND(I362*H362,0)</f>
        <v>0</v>
      </c>
      <c r="BL362" s="17" t="s">
        <v>108</v>
      </c>
      <c r="BM362" s="41" t="s">
        <v>1221</v>
      </c>
    </row>
    <row r="363" spans="2:65" s="12" customFormat="1" x14ac:dyDescent="0.2">
      <c r="B363" s="160"/>
      <c r="D363" s="161" t="s">
        <v>327</v>
      </c>
      <c r="E363" s="43" t="s">
        <v>1</v>
      </c>
      <c r="F363" s="162" t="s">
        <v>3851</v>
      </c>
      <c r="H363" s="163">
        <v>1</v>
      </c>
      <c r="L363" s="160"/>
      <c r="M363" s="164"/>
      <c r="T363" s="165"/>
      <c r="AT363" s="43" t="s">
        <v>327</v>
      </c>
      <c r="AU363" s="43" t="s">
        <v>86</v>
      </c>
      <c r="AV363" s="12" t="s">
        <v>86</v>
      </c>
      <c r="AW363" s="12" t="s">
        <v>33</v>
      </c>
      <c r="AX363" s="12" t="s">
        <v>77</v>
      </c>
      <c r="AY363" s="43" t="s">
        <v>304</v>
      </c>
    </row>
    <row r="364" spans="2:65" s="14" customFormat="1" x14ac:dyDescent="0.2">
      <c r="B364" s="171"/>
      <c r="D364" s="161" t="s">
        <v>327</v>
      </c>
      <c r="E364" s="45" t="s">
        <v>1</v>
      </c>
      <c r="F364" s="172" t="s">
        <v>380</v>
      </c>
      <c r="H364" s="173">
        <v>1</v>
      </c>
      <c r="L364" s="171"/>
      <c r="M364" s="174"/>
      <c r="T364" s="175"/>
      <c r="AT364" s="45" t="s">
        <v>327</v>
      </c>
      <c r="AU364" s="45" t="s">
        <v>86</v>
      </c>
      <c r="AV364" s="14" t="s">
        <v>108</v>
      </c>
      <c r="AW364" s="14" t="s">
        <v>33</v>
      </c>
      <c r="AX364" s="14" t="s">
        <v>8</v>
      </c>
      <c r="AY364" s="45" t="s">
        <v>304</v>
      </c>
    </row>
    <row r="365" spans="2:65" s="1" customFormat="1" ht="24.2" customHeight="1" x14ac:dyDescent="0.2">
      <c r="B365" s="24"/>
      <c r="C365" s="150" t="s">
        <v>754</v>
      </c>
      <c r="D365" s="150" t="s">
        <v>306</v>
      </c>
      <c r="E365" s="151" t="s">
        <v>3854</v>
      </c>
      <c r="F365" s="152" t="s">
        <v>3855</v>
      </c>
      <c r="G365" s="153" t="s">
        <v>309</v>
      </c>
      <c r="H365" s="154">
        <v>1</v>
      </c>
      <c r="I365" s="40"/>
      <c r="J365" s="155">
        <f>ROUND(I365*H365,0)</f>
        <v>0</v>
      </c>
      <c r="K365" s="152" t="s">
        <v>1</v>
      </c>
      <c r="L365" s="24"/>
      <c r="M365" s="156" t="s">
        <v>1</v>
      </c>
      <c r="N365" s="157" t="s">
        <v>42</v>
      </c>
      <c r="P365" s="158">
        <f>O365*H365</f>
        <v>0</v>
      </c>
      <c r="Q365" s="158">
        <v>0</v>
      </c>
      <c r="R365" s="158">
        <f>Q365*H365</f>
        <v>0</v>
      </c>
      <c r="S365" s="158">
        <v>0</v>
      </c>
      <c r="T365" s="159">
        <f>S365*H365</f>
        <v>0</v>
      </c>
      <c r="AR365" s="41" t="s">
        <v>108</v>
      </c>
      <c r="AT365" s="41" t="s">
        <v>306</v>
      </c>
      <c r="AU365" s="41" t="s">
        <v>86</v>
      </c>
      <c r="AY365" s="17" t="s">
        <v>304</v>
      </c>
      <c r="BE365" s="42">
        <f>IF(N365="základní",J365,0)</f>
        <v>0</v>
      </c>
      <c r="BF365" s="42">
        <f>IF(N365="snížená",J365,0)</f>
        <v>0</v>
      </c>
      <c r="BG365" s="42">
        <f>IF(N365="zákl. přenesená",J365,0)</f>
        <v>0</v>
      </c>
      <c r="BH365" s="42">
        <f>IF(N365="sníž. přenesená",J365,0)</f>
        <v>0</v>
      </c>
      <c r="BI365" s="42">
        <f>IF(N365="nulová",J365,0)</f>
        <v>0</v>
      </c>
      <c r="BJ365" s="17" t="s">
        <v>8</v>
      </c>
      <c r="BK365" s="42">
        <f>ROUND(I365*H365,0)</f>
        <v>0</v>
      </c>
      <c r="BL365" s="17" t="s">
        <v>108</v>
      </c>
      <c r="BM365" s="41" t="s">
        <v>1232</v>
      </c>
    </row>
    <row r="366" spans="2:65" s="12" customFormat="1" x14ac:dyDescent="0.2">
      <c r="B366" s="160"/>
      <c r="D366" s="161" t="s">
        <v>327</v>
      </c>
      <c r="E366" s="43" t="s">
        <v>1</v>
      </c>
      <c r="F366" s="162" t="s">
        <v>3851</v>
      </c>
      <c r="H366" s="163">
        <v>1</v>
      </c>
      <c r="L366" s="160"/>
      <c r="M366" s="164"/>
      <c r="T366" s="165"/>
      <c r="AT366" s="43" t="s">
        <v>327</v>
      </c>
      <c r="AU366" s="43" t="s">
        <v>86</v>
      </c>
      <c r="AV366" s="12" t="s">
        <v>86</v>
      </c>
      <c r="AW366" s="12" t="s">
        <v>33</v>
      </c>
      <c r="AX366" s="12" t="s">
        <v>77</v>
      </c>
      <c r="AY366" s="43" t="s">
        <v>304</v>
      </c>
    </row>
    <row r="367" spans="2:65" s="14" customFormat="1" x14ac:dyDescent="0.2">
      <c r="B367" s="171"/>
      <c r="D367" s="161" t="s">
        <v>327</v>
      </c>
      <c r="E367" s="45" t="s">
        <v>1</v>
      </c>
      <c r="F367" s="172" t="s">
        <v>380</v>
      </c>
      <c r="H367" s="173">
        <v>1</v>
      </c>
      <c r="L367" s="171"/>
      <c r="M367" s="174"/>
      <c r="T367" s="175"/>
      <c r="AT367" s="45" t="s">
        <v>327</v>
      </c>
      <c r="AU367" s="45" t="s">
        <v>86</v>
      </c>
      <c r="AV367" s="14" t="s">
        <v>108</v>
      </c>
      <c r="AW367" s="14" t="s">
        <v>33</v>
      </c>
      <c r="AX367" s="14" t="s">
        <v>8</v>
      </c>
      <c r="AY367" s="45" t="s">
        <v>304</v>
      </c>
    </row>
    <row r="368" spans="2:65" s="1" customFormat="1" ht="33" customHeight="1" x14ac:dyDescent="0.2">
      <c r="B368" s="24"/>
      <c r="C368" s="150" t="s">
        <v>760</v>
      </c>
      <c r="D368" s="150" t="s">
        <v>306</v>
      </c>
      <c r="E368" s="151" t="s">
        <v>3856</v>
      </c>
      <c r="F368" s="152" t="s">
        <v>3857</v>
      </c>
      <c r="G368" s="153" t="s">
        <v>309</v>
      </c>
      <c r="H368" s="154">
        <v>1</v>
      </c>
      <c r="I368" s="40"/>
      <c r="J368" s="155">
        <f>ROUND(I368*H368,0)</f>
        <v>0</v>
      </c>
      <c r="K368" s="152" t="s">
        <v>1</v>
      </c>
      <c r="L368" s="24"/>
      <c r="M368" s="156" t="s">
        <v>1</v>
      </c>
      <c r="N368" s="157" t="s">
        <v>42</v>
      </c>
      <c r="P368" s="158">
        <f>O368*H368</f>
        <v>0</v>
      </c>
      <c r="Q368" s="158">
        <v>0</v>
      </c>
      <c r="R368" s="158">
        <f>Q368*H368</f>
        <v>0</v>
      </c>
      <c r="S368" s="158">
        <v>0</v>
      </c>
      <c r="T368" s="159">
        <f>S368*H368</f>
        <v>0</v>
      </c>
      <c r="AR368" s="41" t="s">
        <v>108</v>
      </c>
      <c r="AT368" s="41" t="s">
        <v>306</v>
      </c>
      <c r="AU368" s="41" t="s">
        <v>86</v>
      </c>
      <c r="AY368" s="17" t="s">
        <v>304</v>
      </c>
      <c r="BE368" s="42">
        <f>IF(N368="základní",J368,0)</f>
        <v>0</v>
      </c>
      <c r="BF368" s="42">
        <f>IF(N368="snížená",J368,0)</f>
        <v>0</v>
      </c>
      <c r="BG368" s="42">
        <f>IF(N368="zákl. přenesená",J368,0)</f>
        <v>0</v>
      </c>
      <c r="BH368" s="42">
        <f>IF(N368="sníž. přenesená",J368,0)</f>
        <v>0</v>
      </c>
      <c r="BI368" s="42">
        <f>IF(N368="nulová",J368,0)</f>
        <v>0</v>
      </c>
      <c r="BJ368" s="17" t="s">
        <v>8</v>
      </c>
      <c r="BK368" s="42">
        <f>ROUND(I368*H368,0)</f>
        <v>0</v>
      </c>
      <c r="BL368" s="17" t="s">
        <v>108</v>
      </c>
      <c r="BM368" s="41" t="s">
        <v>1249</v>
      </c>
    </row>
    <row r="369" spans="2:65" s="12" customFormat="1" x14ac:dyDescent="0.2">
      <c r="B369" s="160"/>
      <c r="D369" s="161" t="s">
        <v>327</v>
      </c>
      <c r="E369" s="43" t="s">
        <v>1</v>
      </c>
      <c r="F369" s="162" t="s">
        <v>3851</v>
      </c>
      <c r="H369" s="163">
        <v>1</v>
      </c>
      <c r="L369" s="160"/>
      <c r="M369" s="164"/>
      <c r="T369" s="165"/>
      <c r="AT369" s="43" t="s">
        <v>327</v>
      </c>
      <c r="AU369" s="43" t="s">
        <v>86</v>
      </c>
      <c r="AV369" s="12" t="s">
        <v>86</v>
      </c>
      <c r="AW369" s="12" t="s">
        <v>33</v>
      </c>
      <c r="AX369" s="12" t="s">
        <v>77</v>
      </c>
      <c r="AY369" s="43" t="s">
        <v>304</v>
      </c>
    </row>
    <row r="370" spans="2:65" s="14" customFormat="1" x14ac:dyDescent="0.2">
      <c r="B370" s="171"/>
      <c r="D370" s="161" t="s">
        <v>327</v>
      </c>
      <c r="E370" s="45" t="s">
        <v>1</v>
      </c>
      <c r="F370" s="172" t="s">
        <v>380</v>
      </c>
      <c r="H370" s="173">
        <v>1</v>
      </c>
      <c r="L370" s="171"/>
      <c r="M370" s="174"/>
      <c r="T370" s="175"/>
      <c r="AT370" s="45" t="s">
        <v>327</v>
      </c>
      <c r="AU370" s="45" t="s">
        <v>86</v>
      </c>
      <c r="AV370" s="14" t="s">
        <v>108</v>
      </c>
      <c r="AW370" s="14" t="s">
        <v>33</v>
      </c>
      <c r="AX370" s="14" t="s">
        <v>8</v>
      </c>
      <c r="AY370" s="45" t="s">
        <v>304</v>
      </c>
    </row>
    <row r="371" spans="2:65" s="1" customFormat="1" ht="24.2" customHeight="1" x14ac:dyDescent="0.2">
      <c r="B371" s="24"/>
      <c r="C371" s="150" t="s">
        <v>764</v>
      </c>
      <c r="D371" s="150" t="s">
        <v>306</v>
      </c>
      <c r="E371" s="151" t="s">
        <v>3858</v>
      </c>
      <c r="F371" s="152" t="s">
        <v>3859</v>
      </c>
      <c r="G371" s="153" t="s">
        <v>309</v>
      </c>
      <c r="H371" s="154">
        <v>1</v>
      </c>
      <c r="I371" s="40"/>
      <c r="J371" s="155">
        <f>ROUND(I371*H371,0)</f>
        <v>0</v>
      </c>
      <c r="K371" s="152" t="s">
        <v>1</v>
      </c>
      <c r="L371" s="24"/>
      <c r="M371" s="156" t="s">
        <v>1</v>
      </c>
      <c r="N371" s="157" t="s">
        <v>42</v>
      </c>
      <c r="P371" s="158">
        <f>O371*H371</f>
        <v>0</v>
      </c>
      <c r="Q371" s="158">
        <v>0</v>
      </c>
      <c r="R371" s="158">
        <f>Q371*H371</f>
        <v>0</v>
      </c>
      <c r="S371" s="158">
        <v>0</v>
      </c>
      <c r="T371" s="159">
        <f>S371*H371</f>
        <v>0</v>
      </c>
      <c r="AR371" s="41" t="s">
        <v>108</v>
      </c>
      <c r="AT371" s="41" t="s">
        <v>306</v>
      </c>
      <c r="AU371" s="41" t="s">
        <v>86</v>
      </c>
      <c r="AY371" s="17" t="s">
        <v>304</v>
      </c>
      <c r="BE371" s="42">
        <f>IF(N371="základní",J371,0)</f>
        <v>0</v>
      </c>
      <c r="BF371" s="42">
        <f>IF(N371="snížená",J371,0)</f>
        <v>0</v>
      </c>
      <c r="BG371" s="42">
        <f>IF(N371="zákl. přenesená",J371,0)</f>
        <v>0</v>
      </c>
      <c r="BH371" s="42">
        <f>IF(N371="sníž. přenesená",J371,0)</f>
        <v>0</v>
      </c>
      <c r="BI371" s="42">
        <f>IF(N371="nulová",J371,0)</f>
        <v>0</v>
      </c>
      <c r="BJ371" s="17" t="s">
        <v>8</v>
      </c>
      <c r="BK371" s="42">
        <f>ROUND(I371*H371,0)</f>
        <v>0</v>
      </c>
      <c r="BL371" s="17" t="s">
        <v>108</v>
      </c>
      <c r="BM371" s="41" t="s">
        <v>218</v>
      </c>
    </row>
    <row r="372" spans="2:65" s="12" customFormat="1" x14ac:dyDescent="0.2">
      <c r="B372" s="160"/>
      <c r="D372" s="161" t="s">
        <v>327</v>
      </c>
      <c r="E372" s="43" t="s">
        <v>1</v>
      </c>
      <c r="F372" s="162" t="s">
        <v>3851</v>
      </c>
      <c r="H372" s="163">
        <v>1</v>
      </c>
      <c r="L372" s="160"/>
      <c r="M372" s="164"/>
      <c r="T372" s="165"/>
      <c r="AT372" s="43" t="s">
        <v>327</v>
      </c>
      <c r="AU372" s="43" t="s">
        <v>86</v>
      </c>
      <c r="AV372" s="12" t="s">
        <v>86</v>
      </c>
      <c r="AW372" s="12" t="s">
        <v>33</v>
      </c>
      <c r="AX372" s="12" t="s">
        <v>77</v>
      </c>
      <c r="AY372" s="43" t="s">
        <v>304</v>
      </c>
    </row>
    <row r="373" spans="2:65" s="14" customFormat="1" x14ac:dyDescent="0.2">
      <c r="B373" s="171"/>
      <c r="D373" s="161" t="s">
        <v>327</v>
      </c>
      <c r="E373" s="45" t="s">
        <v>1</v>
      </c>
      <c r="F373" s="172" t="s">
        <v>380</v>
      </c>
      <c r="H373" s="173">
        <v>1</v>
      </c>
      <c r="L373" s="171"/>
      <c r="M373" s="174"/>
      <c r="T373" s="175"/>
      <c r="AT373" s="45" t="s">
        <v>327</v>
      </c>
      <c r="AU373" s="45" t="s">
        <v>86</v>
      </c>
      <c r="AV373" s="14" t="s">
        <v>108</v>
      </c>
      <c r="AW373" s="14" t="s">
        <v>33</v>
      </c>
      <c r="AX373" s="14" t="s">
        <v>8</v>
      </c>
      <c r="AY373" s="45" t="s">
        <v>304</v>
      </c>
    </row>
    <row r="374" spans="2:65" s="1" customFormat="1" ht="21.75" customHeight="1" x14ac:dyDescent="0.2">
      <c r="B374" s="24"/>
      <c r="C374" s="150" t="s">
        <v>770</v>
      </c>
      <c r="D374" s="150" t="s">
        <v>306</v>
      </c>
      <c r="E374" s="151" t="s">
        <v>3860</v>
      </c>
      <c r="F374" s="152" t="s">
        <v>3861</v>
      </c>
      <c r="G374" s="153" t="s">
        <v>1971</v>
      </c>
      <c r="H374" s="154">
        <v>2</v>
      </c>
      <c r="I374" s="40"/>
      <c r="J374" s="155">
        <f>ROUND(I374*H374,0)</f>
        <v>0</v>
      </c>
      <c r="K374" s="152" t="s">
        <v>1</v>
      </c>
      <c r="L374" s="24"/>
      <c r="M374" s="156" t="s">
        <v>1</v>
      </c>
      <c r="N374" s="157" t="s">
        <v>42</v>
      </c>
      <c r="P374" s="158">
        <f>O374*H374</f>
        <v>0</v>
      </c>
      <c r="Q374" s="158">
        <v>0</v>
      </c>
      <c r="R374" s="158">
        <f>Q374*H374</f>
        <v>0</v>
      </c>
      <c r="S374" s="158">
        <v>0</v>
      </c>
      <c r="T374" s="159">
        <f>S374*H374</f>
        <v>0</v>
      </c>
      <c r="AR374" s="41" t="s">
        <v>108</v>
      </c>
      <c r="AT374" s="41" t="s">
        <v>306</v>
      </c>
      <c r="AU374" s="41" t="s">
        <v>86</v>
      </c>
      <c r="AY374" s="17" t="s">
        <v>304</v>
      </c>
      <c r="BE374" s="42">
        <f>IF(N374="základní",J374,0)</f>
        <v>0</v>
      </c>
      <c r="BF374" s="42">
        <f>IF(N374="snížená",J374,0)</f>
        <v>0</v>
      </c>
      <c r="BG374" s="42">
        <f>IF(N374="zákl. přenesená",J374,0)</f>
        <v>0</v>
      </c>
      <c r="BH374" s="42">
        <f>IF(N374="sníž. přenesená",J374,0)</f>
        <v>0</v>
      </c>
      <c r="BI374" s="42">
        <f>IF(N374="nulová",J374,0)</f>
        <v>0</v>
      </c>
      <c r="BJ374" s="17" t="s">
        <v>8</v>
      </c>
      <c r="BK374" s="42">
        <f>ROUND(I374*H374,0)</f>
        <v>0</v>
      </c>
      <c r="BL374" s="17" t="s">
        <v>108</v>
      </c>
      <c r="BM374" s="41" t="s">
        <v>1269</v>
      </c>
    </row>
    <row r="375" spans="2:65" s="12" customFormat="1" x14ac:dyDescent="0.2">
      <c r="B375" s="160"/>
      <c r="D375" s="161" t="s">
        <v>327</v>
      </c>
      <c r="E375" s="43" t="s">
        <v>1</v>
      </c>
      <c r="F375" s="162" t="s">
        <v>3862</v>
      </c>
      <c r="H375" s="163">
        <v>2</v>
      </c>
      <c r="L375" s="160"/>
      <c r="M375" s="164"/>
      <c r="T375" s="165"/>
      <c r="AT375" s="43" t="s">
        <v>327</v>
      </c>
      <c r="AU375" s="43" t="s">
        <v>86</v>
      </c>
      <c r="AV375" s="12" t="s">
        <v>86</v>
      </c>
      <c r="AW375" s="12" t="s">
        <v>33</v>
      </c>
      <c r="AX375" s="12" t="s">
        <v>77</v>
      </c>
      <c r="AY375" s="43" t="s">
        <v>304</v>
      </c>
    </row>
    <row r="376" spans="2:65" s="14" customFormat="1" x14ac:dyDescent="0.2">
      <c r="B376" s="171"/>
      <c r="D376" s="161" t="s">
        <v>327</v>
      </c>
      <c r="E376" s="45" t="s">
        <v>1</v>
      </c>
      <c r="F376" s="172" t="s">
        <v>380</v>
      </c>
      <c r="H376" s="173">
        <v>2</v>
      </c>
      <c r="L376" s="171"/>
      <c r="M376" s="174"/>
      <c r="T376" s="175"/>
      <c r="AT376" s="45" t="s">
        <v>327</v>
      </c>
      <c r="AU376" s="45" t="s">
        <v>86</v>
      </c>
      <c r="AV376" s="14" t="s">
        <v>108</v>
      </c>
      <c r="AW376" s="14" t="s">
        <v>33</v>
      </c>
      <c r="AX376" s="14" t="s">
        <v>8</v>
      </c>
      <c r="AY376" s="45" t="s">
        <v>304</v>
      </c>
    </row>
    <row r="377" spans="2:65" s="1" customFormat="1" ht="24.2" customHeight="1" x14ac:dyDescent="0.2">
      <c r="B377" s="24"/>
      <c r="C377" s="150" t="s">
        <v>775</v>
      </c>
      <c r="D377" s="150" t="s">
        <v>306</v>
      </c>
      <c r="E377" s="151" t="s">
        <v>3863</v>
      </c>
      <c r="F377" s="152" t="s">
        <v>3864</v>
      </c>
      <c r="G377" s="153" t="s">
        <v>309</v>
      </c>
      <c r="H377" s="154">
        <v>1</v>
      </c>
      <c r="I377" s="40"/>
      <c r="J377" s="155">
        <f>ROUND(I377*H377,0)</f>
        <v>0</v>
      </c>
      <c r="K377" s="152" t="s">
        <v>1</v>
      </c>
      <c r="L377" s="24"/>
      <c r="M377" s="156" t="s">
        <v>1</v>
      </c>
      <c r="N377" s="157" t="s">
        <v>42</v>
      </c>
      <c r="P377" s="158">
        <f>O377*H377</f>
        <v>0</v>
      </c>
      <c r="Q377" s="158">
        <v>0</v>
      </c>
      <c r="R377" s="158">
        <f>Q377*H377</f>
        <v>0</v>
      </c>
      <c r="S377" s="158">
        <v>0</v>
      </c>
      <c r="T377" s="159">
        <f>S377*H377</f>
        <v>0</v>
      </c>
      <c r="AR377" s="41" t="s">
        <v>108</v>
      </c>
      <c r="AT377" s="41" t="s">
        <v>306</v>
      </c>
      <c r="AU377" s="41" t="s">
        <v>86</v>
      </c>
      <c r="AY377" s="17" t="s">
        <v>304</v>
      </c>
      <c r="BE377" s="42">
        <f>IF(N377="základní",J377,0)</f>
        <v>0</v>
      </c>
      <c r="BF377" s="42">
        <f>IF(N377="snížená",J377,0)</f>
        <v>0</v>
      </c>
      <c r="BG377" s="42">
        <f>IF(N377="zákl. přenesená",J377,0)</f>
        <v>0</v>
      </c>
      <c r="BH377" s="42">
        <f>IF(N377="sníž. přenesená",J377,0)</f>
        <v>0</v>
      </c>
      <c r="BI377" s="42">
        <f>IF(N377="nulová",J377,0)</f>
        <v>0</v>
      </c>
      <c r="BJ377" s="17" t="s">
        <v>8</v>
      </c>
      <c r="BK377" s="42">
        <f>ROUND(I377*H377,0)</f>
        <v>0</v>
      </c>
      <c r="BL377" s="17" t="s">
        <v>108</v>
      </c>
      <c r="BM377" s="41" t="s">
        <v>1278</v>
      </c>
    </row>
    <row r="378" spans="2:65" s="12" customFormat="1" x14ac:dyDescent="0.2">
      <c r="B378" s="160"/>
      <c r="D378" s="161" t="s">
        <v>327</v>
      </c>
      <c r="E378" s="43" t="s">
        <v>1</v>
      </c>
      <c r="F378" s="162" t="s">
        <v>3769</v>
      </c>
      <c r="H378" s="163">
        <v>1</v>
      </c>
      <c r="L378" s="160"/>
      <c r="M378" s="164"/>
      <c r="T378" s="165"/>
      <c r="AT378" s="43" t="s">
        <v>327</v>
      </c>
      <c r="AU378" s="43" t="s">
        <v>86</v>
      </c>
      <c r="AV378" s="12" t="s">
        <v>86</v>
      </c>
      <c r="AW378" s="12" t="s">
        <v>33</v>
      </c>
      <c r="AX378" s="12" t="s">
        <v>77</v>
      </c>
      <c r="AY378" s="43" t="s">
        <v>304</v>
      </c>
    </row>
    <row r="379" spans="2:65" s="14" customFormat="1" x14ac:dyDescent="0.2">
      <c r="B379" s="171"/>
      <c r="D379" s="161" t="s">
        <v>327</v>
      </c>
      <c r="E379" s="45" t="s">
        <v>1</v>
      </c>
      <c r="F379" s="172" t="s">
        <v>380</v>
      </c>
      <c r="H379" s="173">
        <v>1</v>
      </c>
      <c r="L379" s="171"/>
      <c r="M379" s="174"/>
      <c r="T379" s="175"/>
      <c r="AT379" s="45" t="s">
        <v>327</v>
      </c>
      <c r="AU379" s="45" t="s">
        <v>86</v>
      </c>
      <c r="AV379" s="14" t="s">
        <v>108</v>
      </c>
      <c r="AW379" s="14" t="s">
        <v>33</v>
      </c>
      <c r="AX379" s="14" t="s">
        <v>8</v>
      </c>
      <c r="AY379" s="45" t="s">
        <v>304</v>
      </c>
    </row>
    <row r="380" spans="2:65" s="1" customFormat="1" ht="24.2" customHeight="1" x14ac:dyDescent="0.2">
      <c r="B380" s="24"/>
      <c r="C380" s="150" t="s">
        <v>779</v>
      </c>
      <c r="D380" s="150" t="s">
        <v>306</v>
      </c>
      <c r="E380" s="151" t="s">
        <v>2746</v>
      </c>
      <c r="F380" s="152" t="s">
        <v>2747</v>
      </c>
      <c r="G380" s="153" t="s">
        <v>309</v>
      </c>
      <c r="H380" s="154">
        <v>1</v>
      </c>
      <c r="I380" s="40"/>
      <c r="J380" s="155">
        <f>ROUND(I380*H380,0)</f>
        <v>0</v>
      </c>
      <c r="K380" s="152" t="s">
        <v>1</v>
      </c>
      <c r="L380" s="24"/>
      <c r="M380" s="156" t="s">
        <v>1</v>
      </c>
      <c r="N380" s="157" t="s">
        <v>42</v>
      </c>
      <c r="P380" s="158">
        <f>O380*H380</f>
        <v>0</v>
      </c>
      <c r="Q380" s="158">
        <v>0</v>
      </c>
      <c r="R380" s="158">
        <f>Q380*H380</f>
        <v>0</v>
      </c>
      <c r="S380" s="158">
        <v>0</v>
      </c>
      <c r="T380" s="159">
        <f>S380*H380</f>
        <v>0</v>
      </c>
      <c r="AR380" s="41" t="s">
        <v>108</v>
      </c>
      <c r="AT380" s="41" t="s">
        <v>306</v>
      </c>
      <c r="AU380" s="41" t="s">
        <v>86</v>
      </c>
      <c r="AY380" s="17" t="s">
        <v>304</v>
      </c>
      <c r="BE380" s="42">
        <f>IF(N380="základní",J380,0)</f>
        <v>0</v>
      </c>
      <c r="BF380" s="42">
        <f>IF(N380="snížená",J380,0)</f>
        <v>0</v>
      </c>
      <c r="BG380" s="42">
        <f>IF(N380="zákl. přenesená",J380,0)</f>
        <v>0</v>
      </c>
      <c r="BH380" s="42">
        <f>IF(N380="sníž. přenesená",J380,0)</f>
        <v>0</v>
      </c>
      <c r="BI380" s="42">
        <f>IF(N380="nulová",J380,0)</f>
        <v>0</v>
      </c>
      <c r="BJ380" s="17" t="s">
        <v>8</v>
      </c>
      <c r="BK380" s="42">
        <f>ROUND(I380*H380,0)</f>
        <v>0</v>
      </c>
      <c r="BL380" s="17" t="s">
        <v>108</v>
      </c>
      <c r="BM380" s="41" t="s">
        <v>1286</v>
      </c>
    </row>
    <row r="381" spans="2:65" s="12" customFormat="1" x14ac:dyDescent="0.2">
      <c r="B381" s="160"/>
      <c r="D381" s="161" t="s">
        <v>327</v>
      </c>
      <c r="E381" s="43" t="s">
        <v>1</v>
      </c>
      <c r="F381" s="162" t="s">
        <v>3769</v>
      </c>
      <c r="H381" s="163">
        <v>1</v>
      </c>
      <c r="L381" s="160"/>
      <c r="M381" s="164"/>
      <c r="T381" s="165"/>
      <c r="AT381" s="43" t="s">
        <v>327</v>
      </c>
      <c r="AU381" s="43" t="s">
        <v>86</v>
      </c>
      <c r="AV381" s="12" t="s">
        <v>86</v>
      </c>
      <c r="AW381" s="12" t="s">
        <v>33</v>
      </c>
      <c r="AX381" s="12" t="s">
        <v>77</v>
      </c>
      <c r="AY381" s="43" t="s">
        <v>304</v>
      </c>
    </row>
    <row r="382" spans="2:65" s="14" customFormat="1" x14ac:dyDescent="0.2">
      <c r="B382" s="171"/>
      <c r="D382" s="161" t="s">
        <v>327</v>
      </c>
      <c r="E382" s="45" t="s">
        <v>1</v>
      </c>
      <c r="F382" s="172" t="s">
        <v>380</v>
      </c>
      <c r="H382" s="173">
        <v>1</v>
      </c>
      <c r="L382" s="171"/>
      <c r="M382" s="174"/>
      <c r="T382" s="175"/>
      <c r="AT382" s="45" t="s">
        <v>327</v>
      </c>
      <c r="AU382" s="45" t="s">
        <v>86</v>
      </c>
      <c r="AV382" s="14" t="s">
        <v>108</v>
      </c>
      <c r="AW382" s="14" t="s">
        <v>33</v>
      </c>
      <c r="AX382" s="14" t="s">
        <v>8</v>
      </c>
      <c r="AY382" s="45" t="s">
        <v>304</v>
      </c>
    </row>
    <row r="383" spans="2:65" s="1" customFormat="1" ht="24.2" customHeight="1" x14ac:dyDescent="0.2">
      <c r="B383" s="24"/>
      <c r="C383" s="150" t="s">
        <v>783</v>
      </c>
      <c r="D383" s="150" t="s">
        <v>306</v>
      </c>
      <c r="E383" s="151" t="s">
        <v>3865</v>
      </c>
      <c r="F383" s="152" t="s">
        <v>3866</v>
      </c>
      <c r="G383" s="153" t="s">
        <v>309</v>
      </c>
      <c r="H383" s="154">
        <v>4</v>
      </c>
      <c r="I383" s="40"/>
      <c r="J383" s="155">
        <f t="shared" ref="J383:J393" si="10">ROUND(I383*H383,0)</f>
        <v>0</v>
      </c>
      <c r="K383" s="152" t="s">
        <v>1</v>
      </c>
      <c r="L383" s="24"/>
      <c r="M383" s="156" t="s">
        <v>1</v>
      </c>
      <c r="N383" s="157" t="s">
        <v>42</v>
      </c>
      <c r="P383" s="158">
        <f t="shared" ref="P383:P393" si="11">O383*H383</f>
        <v>0</v>
      </c>
      <c r="Q383" s="158">
        <v>0</v>
      </c>
      <c r="R383" s="158">
        <f t="shared" ref="R383:R393" si="12">Q383*H383</f>
        <v>0</v>
      </c>
      <c r="S383" s="158">
        <v>0</v>
      </c>
      <c r="T383" s="159">
        <f t="shared" ref="T383:T393" si="13">S383*H383</f>
        <v>0</v>
      </c>
      <c r="AR383" s="41" t="s">
        <v>108</v>
      </c>
      <c r="AT383" s="41" t="s">
        <v>306</v>
      </c>
      <c r="AU383" s="41" t="s">
        <v>86</v>
      </c>
      <c r="AY383" s="17" t="s">
        <v>304</v>
      </c>
      <c r="BE383" s="42">
        <f t="shared" ref="BE383:BE393" si="14">IF(N383="základní",J383,0)</f>
        <v>0</v>
      </c>
      <c r="BF383" s="42">
        <f t="shared" ref="BF383:BF393" si="15">IF(N383="snížená",J383,0)</f>
        <v>0</v>
      </c>
      <c r="BG383" s="42">
        <f t="shared" ref="BG383:BG393" si="16">IF(N383="zákl. přenesená",J383,0)</f>
        <v>0</v>
      </c>
      <c r="BH383" s="42">
        <f t="shared" ref="BH383:BH393" si="17">IF(N383="sníž. přenesená",J383,0)</f>
        <v>0</v>
      </c>
      <c r="BI383" s="42">
        <f t="shared" ref="BI383:BI393" si="18">IF(N383="nulová",J383,0)</f>
        <v>0</v>
      </c>
      <c r="BJ383" s="17" t="s">
        <v>8</v>
      </c>
      <c r="BK383" s="42">
        <f t="shared" ref="BK383:BK393" si="19">ROUND(I383*H383,0)</f>
        <v>0</v>
      </c>
      <c r="BL383" s="17" t="s">
        <v>108</v>
      </c>
      <c r="BM383" s="41" t="s">
        <v>1297</v>
      </c>
    </row>
    <row r="384" spans="2:65" s="1" customFormat="1" ht="21.75" customHeight="1" x14ac:dyDescent="0.2">
      <c r="B384" s="24"/>
      <c r="C384" s="176" t="s">
        <v>788</v>
      </c>
      <c r="D384" s="176" t="s">
        <v>431</v>
      </c>
      <c r="E384" s="177" t="s">
        <v>3867</v>
      </c>
      <c r="F384" s="178" t="s">
        <v>3868</v>
      </c>
      <c r="G384" s="179" t="s">
        <v>309</v>
      </c>
      <c r="H384" s="180">
        <v>4</v>
      </c>
      <c r="I384" s="46"/>
      <c r="J384" s="181">
        <f t="shared" si="10"/>
        <v>0</v>
      </c>
      <c r="K384" s="178" t="s">
        <v>1</v>
      </c>
      <c r="L384" s="182"/>
      <c r="M384" s="183" t="s">
        <v>1</v>
      </c>
      <c r="N384" s="184" t="s">
        <v>42</v>
      </c>
      <c r="P384" s="158">
        <f t="shared" si="11"/>
        <v>0</v>
      </c>
      <c r="Q384" s="158">
        <v>0</v>
      </c>
      <c r="R384" s="158">
        <f t="shared" si="12"/>
        <v>0</v>
      </c>
      <c r="S384" s="158">
        <v>0</v>
      </c>
      <c r="T384" s="159">
        <f t="shared" si="13"/>
        <v>0</v>
      </c>
      <c r="AR384" s="41" t="s">
        <v>339</v>
      </c>
      <c r="AT384" s="41" t="s">
        <v>431</v>
      </c>
      <c r="AU384" s="41" t="s">
        <v>86</v>
      </c>
      <c r="AY384" s="17" t="s">
        <v>304</v>
      </c>
      <c r="BE384" s="42">
        <f t="shared" si="14"/>
        <v>0</v>
      </c>
      <c r="BF384" s="42">
        <f t="shared" si="15"/>
        <v>0</v>
      </c>
      <c r="BG384" s="42">
        <f t="shared" si="16"/>
        <v>0</v>
      </c>
      <c r="BH384" s="42">
        <f t="shared" si="17"/>
        <v>0</v>
      </c>
      <c r="BI384" s="42">
        <f t="shared" si="18"/>
        <v>0</v>
      </c>
      <c r="BJ384" s="17" t="s">
        <v>8</v>
      </c>
      <c r="BK384" s="42">
        <f t="shared" si="19"/>
        <v>0</v>
      </c>
      <c r="BL384" s="17" t="s">
        <v>108</v>
      </c>
      <c r="BM384" s="41" t="s">
        <v>1307</v>
      </c>
    </row>
    <row r="385" spans="2:65" s="1" customFormat="1" ht="24.2" customHeight="1" x14ac:dyDescent="0.2">
      <c r="B385" s="24"/>
      <c r="C385" s="150" t="s">
        <v>793</v>
      </c>
      <c r="D385" s="150" t="s">
        <v>306</v>
      </c>
      <c r="E385" s="151" t="s">
        <v>3869</v>
      </c>
      <c r="F385" s="152" t="s">
        <v>3870</v>
      </c>
      <c r="G385" s="153" t="s">
        <v>309</v>
      </c>
      <c r="H385" s="154">
        <v>4</v>
      </c>
      <c r="I385" s="40"/>
      <c r="J385" s="155">
        <f t="shared" si="10"/>
        <v>0</v>
      </c>
      <c r="K385" s="152" t="s">
        <v>1</v>
      </c>
      <c r="L385" s="24"/>
      <c r="M385" s="156" t="s">
        <v>1</v>
      </c>
      <c r="N385" s="157" t="s">
        <v>42</v>
      </c>
      <c r="P385" s="158">
        <f t="shared" si="11"/>
        <v>0</v>
      </c>
      <c r="Q385" s="158">
        <v>0</v>
      </c>
      <c r="R385" s="158">
        <f t="shared" si="12"/>
        <v>0</v>
      </c>
      <c r="S385" s="158">
        <v>0</v>
      </c>
      <c r="T385" s="159">
        <f t="shared" si="13"/>
        <v>0</v>
      </c>
      <c r="AR385" s="41" t="s">
        <v>108</v>
      </c>
      <c r="AT385" s="41" t="s">
        <v>306</v>
      </c>
      <c r="AU385" s="41" t="s">
        <v>86</v>
      </c>
      <c r="AY385" s="17" t="s">
        <v>304</v>
      </c>
      <c r="BE385" s="42">
        <f t="shared" si="14"/>
        <v>0</v>
      </c>
      <c r="BF385" s="42">
        <f t="shared" si="15"/>
        <v>0</v>
      </c>
      <c r="BG385" s="42">
        <f t="shared" si="16"/>
        <v>0</v>
      </c>
      <c r="BH385" s="42">
        <f t="shared" si="17"/>
        <v>0</v>
      </c>
      <c r="BI385" s="42">
        <f t="shared" si="18"/>
        <v>0</v>
      </c>
      <c r="BJ385" s="17" t="s">
        <v>8</v>
      </c>
      <c r="BK385" s="42">
        <f t="shared" si="19"/>
        <v>0</v>
      </c>
      <c r="BL385" s="17" t="s">
        <v>108</v>
      </c>
      <c r="BM385" s="41" t="s">
        <v>1317</v>
      </c>
    </row>
    <row r="386" spans="2:65" s="1" customFormat="1" ht="16.5" customHeight="1" x14ac:dyDescent="0.2">
      <c r="B386" s="24"/>
      <c r="C386" s="176" t="s">
        <v>800</v>
      </c>
      <c r="D386" s="176" t="s">
        <v>431</v>
      </c>
      <c r="E386" s="177" t="s">
        <v>3871</v>
      </c>
      <c r="F386" s="178" t="s">
        <v>3872</v>
      </c>
      <c r="G386" s="179" t="s">
        <v>309</v>
      </c>
      <c r="H386" s="180">
        <v>4</v>
      </c>
      <c r="I386" s="46"/>
      <c r="J386" s="181">
        <f t="shared" si="10"/>
        <v>0</v>
      </c>
      <c r="K386" s="178" t="s">
        <v>1</v>
      </c>
      <c r="L386" s="182"/>
      <c r="M386" s="183" t="s">
        <v>1</v>
      </c>
      <c r="N386" s="184" t="s">
        <v>42</v>
      </c>
      <c r="P386" s="158">
        <f t="shared" si="11"/>
        <v>0</v>
      </c>
      <c r="Q386" s="158">
        <v>0</v>
      </c>
      <c r="R386" s="158">
        <f t="shared" si="12"/>
        <v>0</v>
      </c>
      <c r="S386" s="158">
        <v>0</v>
      </c>
      <c r="T386" s="159">
        <f t="shared" si="13"/>
        <v>0</v>
      </c>
      <c r="AR386" s="41" t="s">
        <v>339</v>
      </c>
      <c r="AT386" s="41" t="s">
        <v>431</v>
      </c>
      <c r="AU386" s="41" t="s">
        <v>86</v>
      </c>
      <c r="AY386" s="17" t="s">
        <v>304</v>
      </c>
      <c r="BE386" s="42">
        <f t="shared" si="14"/>
        <v>0</v>
      </c>
      <c r="BF386" s="42">
        <f t="shared" si="15"/>
        <v>0</v>
      </c>
      <c r="BG386" s="42">
        <f t="shared" si="16"/>
        <v>0</v>
      </c>
      <c r="BH386" s="42">
        <f t="shared" si="17"/>
        <v>0</v>
      </c>
      <c r="BI386" s="42">
        <f t="shared" si="18"/>
        <v>0</v>
      </c>
      <c r="BJ386" s="17" t="s">
        <v>8</v>
      </c>
      <c r="BK386" s="42">
        <f t="shared" si="19"/>
        <v>0</v>
      </c>
      <c r="BL386" s="17" t="s">
        <v>108</v>
      </c>
      <c r="BM386" s="41" t="s">
        <v>1327</v>
      </c>
    </row>
    <row r="387" spans="2:65" s="1" customFormat="1" ht="24.2" customHeight="1" x14ac:dyDescent="0.2">
      <c r="B387" s="24"/>
      <c r="C387" s="150" t="s">
        <v>808</v>
      </c>
      <c r="D387" s="150" t="s">
        <v>306</v>
      </c>
      <c r="E387" s="151" t="s">
        <v>3873</v>
      </c>
      <c r="F387" s="152" t="s">
        <v>3874</v>
      </c>
      <c r="G387" s="153" t="s">
        <v>309</v>
      </c>
      <c r="H387" s="154">
        <v>4</v>
      </c>
      <c r="I387" s="40"/>
      <c r="J387" s="155">
        <f t="shared" si="10"/>
        <v>0</v>
      </c>
      <c r="K387" s="152" t="s">
        <v>1</v>
      </c>
      <c r="L387" s="24"/>
      <c r="M387" s="156" t="s">
        <v>1</v>
      </c>
      <c r="N387" s="157" t="s">
        <v>42</v>
      </c>
      <c r="P387" s="158">
        <f t="shared" si="11"/>
        <v>0</v>
      </c>
      <c r="Q387" s="158">
        <v>0</v>
      </c>
      <c r="R387" s="158">
        <f t="shared" si="12"/>
        <v>0</v>
      </c>
      <c r="S387" s="158">
        <v>0</v>
      </c>
      <c r="T387" s="159">
        <f t="shared" si="13"/>
        <v>0</v>
      </c>
      <c r="AR387" s="41" t="s">
        <v>108</v>
      </c>
      <c r="AT387" s="41" t="s">
        <v>306</v>
      </c>
      <c r="AU387" s="41" t="s">
        <v>86</v>
      </c>
      <c r="AY387" s="17" t="s">
        <v>304</v>
      </c>
      <c r="BE387" s="42">
        <f t="shared" si="14"/>
        <v>0</v>
      </c>
      <c r="BF387" s="42">
        <f t="shared" si="15"/>
        <v>0</v>
      </c>
      <c r="BG387" s="42">
        <f t="shared" si="16"/>
        <v>0</v>
      </c>
      <c r="BH387" s="42">
        <f t="shared" si="17"/>
        <v>0</v>
      </c>
      <c r="BI387" s="42">
        <f t="shared" si="18"/>
        <v>0</v>
      </c>
      <c r="BJ387" s="17" t="s">
        <v>8</v>
      </c>
      <c r="BK387" s="42">
        <f t="shared" si="19"/>
        <v>0</v>
      </c>
      <c r="BL387" s="17" t="s">
        <v>108</v>
      </c>
      <c r="BM387" s="41" t="s">
        <v>1337</v>
      </c>
    </row>
    <row r="388" spans="2:65" s="1" customFormat="1" ht="24.2" customHeight="1" x14ac:dyDescent="0.2">
      <c r="B388" s="24"/>
      <c r="C388" s="176" t="s">
        <v>812</v>
      </c>
      <c r="D388" s="176" t="s">
        <v>431</v>
      </c>
      <c r="E388" s="177" t="s">
        <v>3875</v>
      </c>
      <c r="F388" s="178" t="s">
        <v>3876</v>
      </c>
      <c r="G388" s="179" t="s">
        <v>309</v>
      </c>
      <c r="H388" s="180">
        <v>4</v>
      </c>
      <c r="I388" s="46"/>
      <c r="J388" s="181">
        <f t="shared" si="10"/>
        <v>0</v>
      </c>
      <c r="K388" s="178" t="s">
        <v>1</v>
      </c>
      <c r="L388" s="182"/>
      <c r="M388" s="183" t="s">
        <v>1</v>
      </c>
      <c r="N388" s="184" t="s">
        <v>42</v>
      </c>
      <c r="P388" s="158">
        <f t="shared" si="11"/>
        <v>0</v>
      </c>
      <c r="Q388" s="158">
        <v>0</v>
      </c>
      <c r="R388" s="158">
        <f t="shared" si="12"/>
        <v>0</v>
      </c>
      <c r="S388" s="158">
        <v>0</v>
      </c>
      <c r="T388" s="159">
        <f t="shared" si="13"/>
        <v>0</v>
      </c>
      <c r="AR388" s="41" t="s">
        <v>339</v>
      </c>
      <c r="AT388" s="41" t="s">
        <v>431</v>
      </c>
      <c r="AU388" s="41" t="s">
        <v>86</v>
      </c>
      <c r="AY388" s="17" t="s">
        <v>304</v>
      </c>
      <c r="BE388" s="42">
        <f t="shared" si="14"/>
        <v>0</v>
      </c>
      <c r="BF388" s="42">
        <f t="shared" si="15"/>
        <v>0</v>
      </c>
      <c r="BG388" s="42">
        <f t="shared" si="16"/>
        <v>0</v>
      </c>
      <c r="BH388" s="42">
        <f t="shared" si="17"/>
        <v>0</v>
      </c>
      <c r="BI388" s="42">
        <f t="shared" si="18"/>
        <v>0</v>
      </c>
      <c r="BJ388" s="17" t="s">
        <v>8</v>
      </c>
      <c r="BK388" s="42">
        <f t="shared" si="19"/>
        <v>0</v>
      </c>
      <c r="BL388" s="17" t="s">
        <v>108</v>
      </c>
      <c r="BM388" s="41" t="s">
        <v>1350</v>
      </c>
    </row>
    <row r="389" spans="2:65" s="1" customFormat="1" ht="33" customHeight="1" x14ac:dyDescent="0.2">
      <c r="B389" s="24"/>
      <c r="C389" s="150" t="s">
        <v>817</v>
      </c>
      <c r="D389" s="150" t="s">
        <v>306</v>
      </c>
      <c r="E389" s="151" t="s">
        <v>3877</v>
      </c>
      <c r="F389" s="152" t="s">
        <v>3878</v>
      </c>
      <c r="G389" s="153" t="s">
        <v>309</v>
      </c>
      <c r="H389" s="154">
        <v>4</v>
      </c>
      <c r="I389" s="40"/>
      <c r="J389" s="155">
        <f t="shared" si="10"/>
        <v>0</v>
      </c>
      <c r="K389" s="152" t="s">
        <v>1</v>
      </c>
      <c r="L389" s="24"/>
      <c r="M389" s="156" t="s">
        <v>1</v>
      </c>
      <c r="N389" s="157" t="s">
        <v>42</v>
      </c>
      <c r="P389" s="158">
        <f t="shared" si="11"/>
        <v>0</v>
      </c>
      <c r="Q389" s="158">
        <v>0</v>
      </c>
      <c r="R389" s="158">
        <f t="shared" si="12"/>
        <v>0</v>
      </c>
      <c r="S389" s="158">
        <v>0</v>
      </c>
      <c r="T389" s="159">
        <f t="shared" si="13"/>
        <v>0</v>
      </c>
      <c r="AR389" s="41" t="s">
        <v>108</v>
      </c>
      <c r="AT389" s="41" t="s">
        <v>306</v>
      </c>
      <c r="AU389" s="41" t="s">
        <v>86</v>
      </c>
      <c r="AY389" s="17" t="s">
        <v>304</v>
      </c>
      <c r="BE389" s="42">
        <f t="shared" si="14"/>
        <v>0</v>
      </c>
      <c r="BF389" s="42">
        <f t="shared" si="15"/>
        <v>0</v>
      </c>
      <c r="BG389" s="42">
        <f t="shared" si="16"/>
        <v>0</v>
      </c>
      <c r="BH389" s="42">
        <f t="shared" si="17"/>
        <v>0</v>
      </c>
      <c r="BI389" s="42">
        <f t="shared" si="18"/>
        <v>0</v>
      </c>
      <c r="BJ389" s="17" t="s">
        <v>8</v>
      </c>
      <c r="BK389" s="42">
        <f t="shared" si="19"/>
        <v>0</v>
      </c>
      <c r="BL389" s="17" t="s">
        <v>108</v>
      </c>
      <c r="BM389" s="41" t="s">
        <v>1358</v>
      </c>
    </row>
    <row r="390" spans="2:65" s="1" customFormat="1" ht="24.2" customHeight="1" x14ac:dyDescent="0.2">
      <c r="B390" s="24"/>
      <c r="C390" s="176" t="s">
        <v>821</v>
      </c>
      <c r="D390" s="176" t="s">
        <v>431</v>
      </c>
      <c r="E390" s="177" t="s">
        <v>3879</v>
      </c>
      <c r="F390" s="178" t="s">
        <v>3880</v>
      </c>
      <c r="G390" s="179" t="s">
        <v>309</v>
      </c>
      <c r="H390" s="180">
        <v>4</v>
      </c>
      <c r="I390" s="46"/>
      <c r="J390" s="181">
        <f t="shared" si="10"/>
        <v>0</v>
      </c>
      <c r="K390" s="178" t="s">
        <v>1</v>
      </c>
      <c r="L390" s="182"/>
      <c r="M390" s="183" t="s">
        <v>1</v>
      </c>
      <c r="N390" s="184" t="s">
        <v>42</v>
      </c>
      <c r="P390" s="158">
        <f t="shared" si="11"/>
        <v>0</v>
      </c>
      <c r="Q390" s="158">
        <v>0</v>
      </c>
      <c r="R390" s="158">
        <f t="shared" si="12"/>
        <v>0</v>
      </c>
      <c r="S390" s="158">
        <v>0</v>
      </c>
      <c r="T390" s="159">
        <f t="shared" si="13"/>
        <v>0</v>
      </c>
      <c r="AR390" s="41" t="s">
        <v>339</v>
      </c>
      <c r="AT390" s="41" t="s">
        <v>431</v>
      </c>
      <c r="AU390" s="41" t="s">
        <v>86</v>
      </c>
      <c r="AY390" s="17" t="s">
        <v>304</v>
      </c>
      <c r="BE390" s="42">
        <f t="shared" si="14"/>
        <v>0</v>
      </c>
      <c r="BF390" s="42">
        <f t="shared" si="15"/>
        <v>0</v>
      </c>
      <c r="BG390" s="42">
        <f t="shared" si="16"/>
        <v>0</v>
      </c>
      <c r="BH390" s="42">
        <f t="shared" si="17"/>
        <v>0</v>
      </c>
      <c r="BI390" s="42">
        <f t="shared" si="18"/>
        <v>0</v>
      </c>
      <c r="BJ390" s="17" t="s">
        <v>8</v>
      </c>
      <c r="BK390" s="42">
        <f t="shared" si="19"/>
        <v>0</v>
      </c>
      <c r="BL390" s="17" t="s">
        <v>108</v>
      </c>
      <c r="BM390" s="41" t="s">
        <v>1366</v>
      </c>
    </row>
    <row r="391" spans="2:65" s="1" customFormat="1" ht="16.5" customHeight="1" x14ac:dyDescent="0.2">
      <c r="B391" s="24"/>
      <c r="C391" s="176" t="s">
        <v>825</v>
      </c>
      <c r="D391" s="176" t="s">
        <v>431</v>
      </c>
      <c r="E391" s="177" t="s">
        <v>3881</v>
      </c>
      <c r="F391" s="178" t="s">
        <v>3882</v>
      </c>
      <c r="G391" s="179" t="s">
        <v>309</v>
      </c>
      <c r="H391" s="180">
        <v>4</v>
      </c>
      <c r="I391" s="46"/>
      <c r="J391" s="181">
        <f t="shared" si="10"/>
        <v>0</v>
      </c>
      <c r="K391" s="178" t="s">
        <v>1</v>
      </c>
      <c r="L391" s="182"/>
      <c r="M391" s="183" t="s">
        <v>1</v>
      </c>
      <c r="N391" s="184" t="s">
        <v>42</v>
      </c>
      <c r="P391" s="158">
        <f t="shared" si="11"/>
        <v>0</v>
      </c>
      <c r="Q391" s="158">
        <v>0</v>
      </c>
      <c r="R391" s="158">
        <f t="shared" si="12"/>
        <v>0</v>
      </c>
      <c r="S391" s="158">
        <v>0</v>
      </c>
      <c r="T391" s="159">
        <f t="shared" si="13"/>
        <v>0</v>
      </c>
      <c r="AR391" s="41" t="s">
        <v>339</v>
      </c>
      <c r="AT391" s="41" t="s">
        <v>431</v>
      </c>
      <c r="AU391" s="41" t="s">
        <v>86</v>
      </c>
      <c r="AY391" s="17" t="s">
        <v>304</v>
      </c>
      <c r="BE391" s="42">
        <f t="shared" si="14"/>
        <v>0</v>
      </c>
      <c r="BF391" s="42">
        <f t="shared" si="15"/>
        <v>0</v>
      </c>
      <c r="BG391" s="42">
        <f t="shared" si="16"/>
        <v>0</v>
      </c>
      <c r="BH391" s="42">
        <f t="shared" si="17"/>
        <v>0</v>
      </c>
      <c r="BI391" s="42">
        <f t="shared" si="18"/>
        <v>0</v>
      </c>
      <c r="BJ391" s="17" t="s">
        <v>8</v>
      </c>
      <c r="BK391" s="42">
        <f t="shared" si="19"/>
        <v>0</v>
      </c>
      <c r="BL391" s="17" t="s">
        <v>108</v>
      </c>
      <c r="BM391" s="41" t="s">
        <v>1376</v>
      </c>
    </row>
    <row r="392" spans="2:65" s="1" customFormat="1" ht="37.9" customHeight="1" x14ac:dyDescent="0.2">
      <c r="B392" s="24"/>
      <c r="C392" s="150" t="s">
        <v>831</v>
      </c>
      <c r="D392" s="150" t="s">
        <v>306</v>
      </c>
      <c r="E392" s="151" t="s">
        <v>3883</v>
      </c>
      <c r="F392" s="152" t="s">
        <v>3884</v>
      </c>
      <c r="G392" s="153" t="s">
        <v>309</v>
      </c>
      <c r="H392" s="154">
        <v>3</v>
      </c>
      <c r="I392" s="40"/>
      <c r="J392" s="155">
        <f t="shared" si="10"/>
        <v>0</v>
      </c>
      <c r="K392" s="152" t="s">
        <v>1</v>
      </c>
      <c r="L392" s="24"/>
      <c r="M392" s="156" t="s">
        <v>1</v>
      </c>
      <c r="N392" s="157" t="s">
        <v>42</v>
      </c>
      <c r="P392" s="158">
        <f t="shared" si="11"/>
        <v>0</v>
      </c>
      <c r="Q392" s="158">
        <v>0</v>
      </c>
      <c r="R392" s="158">
        <f t="shared" si="12"/>
        <v>0</v>
      </c>
      <c r="S392" s="158">
        <v>0</v>
      </c>
      <c r="T392" s="159">
        <f t="shared" si="13"/>
        <v>0</v>
      </c>
      <c r="AR392" s="41" t="s">
        <v>108</v>
      </c>
      <c r="AT392" s="41" t="s">
        <v>306</v>
      </c>
      <c r="AU392" s="41" t="s">
        <v>86</v>
      </c>
      <c r="AY392" s="17" t="s">
        <v>304</v>
      </c>
      <c r="BE392" s="42">
        <f t="shared" si="14"/>
        <v>0</v>
      </c>
      <c r="BF392" s="42">
        <f t="shared" si="15"/>
        <v>0</v>
      </c>
      <c r="BG392" s="42">
        <f t="shared" si="16"/>
        <v>0</v>
      </c>
      <c r="BH392" s="42">
        <f t="shared" si="17"/>
        <v>0</v>
      </c>
      <c r="BI392" s="42">
        <f t="shared" si="18"/>
        <v>0</v>
      </c>
      <c r="BJ392" s="17" t="s">
        <v>8</v>
      </c>
      <c r="BK392" s="42">
        <f t="shared" si="19"/>
        <v>0</v>
      </c>
      <c r="BL392" s="17" t="s">
        <v>108</v>
      </c>
      <c r="BM392" s="41" t="s">
        <v>1388</v>
      </c>
    </row>
    <row r="393" spans="2:65" s="1" customFormat="1" ht="24.2" customHeight="1" x14ac:dyDescent="0.2">
      <c r="B393" s="24"/>
      <c r="C393" s="176" t="s">
        <v>837</v>
      </c>
      <c r="D393" s="176" t="s">
        <v>431</v>
      </c>
      <c r="E393" s="177" t="s">
        <v>3885</v>
      </c>
      <c r="F393" s="178" t="s">
        <v>3886</v>
      </c>
      <c r="G393" s="179" t="s">
        <v>309</v>
      </c>
      <c r="H393" s="180">
        <v>3</v>
      </c>
      <c r="I393" s="46"/>
      <c r="J393" s="181">
        <f t="shared" si="10"/>
        <v>0</v>
      </c>
      <c r="K393" s="178" t="s">
        <v>1</v>
      </c>
      <c r="L393" s="182"/>
      <c r="M393" s="183" t="s">
        <v>1</v>
      </c>
      <c r="N393" s="184" t="s">
        <v>42</v>
      </c>
      <c r="P393" s="158">
        <f t="shared" si="11"/>
        <v>0</v>
      </c>
      <c r="Q393" s="158">
        <v>0</v>
      </c>
      <c r="R393" s="158">
        <f t="shared" si="12"/>
        <v>0</v>
      </c>
      <c r="S393" s="158">
        <v>0</v>
      </c>
      <c r="T393" s="159">
        <f t="shared" si="13"/>
        <v>0</v>
      </c>
      <c r="AR393" s="41" t="s">
        <v>339</v>
      </c>
      <c r="AT393" s="41" t="s">
        <v>431</v>
      </c>
      <c r="AU393" s="41" t="s">
        <v>86</v>
      </c>
      <c r="AY393" s="17" t="s">
        <v>304</v>
      </c>
      <c r="BE393" s="42">
        <f t="shared" si="14"/>
        <v>0</v>
      </c>
      <c r="BF393" s="42">
        <f t="shared" si="15"/>
        <v>0</v>
      </c>
      <c r="BG393" s="42">
        <f t="shared" si="16"/>
        <v>0</v>
      </c>
      <c r="BH393" s="42">
        <f t="shared" si="17"/>
        <v>0</v>
      </c>
      <c r="BI393" s="42">
        <f t="shared" si="18"/>
        <v>0</v>
      </c>
      <c r="BJ393" s="17" t="s">
        <v>8</v>
      </c>
      <c r="BK393" s="42">
        <f t="shared" si="19"/>
        <v>0</v>
      </c>
      <c r="BL393" s="17" t="s">
        <v>108</v>
      </c>
      <c r="BM393" s="41" t="s">
        <v>1398</v>
      </c>
    </row>
    <row r="394" spans="2:65" s="12" customFormat="1" x14ac:dyDescent="0.2">
      <c r="B394" s="160"/>
      <c r="D394" s="161" t="s">
        <v>327</v>
      </c>
      <c r="E394" s="43" t="s">
        <v>1</v>
      </c>
      <c r="F394" s="162" t="s">
        <v>3887</v>
      </c>
      <c r="H394" s="163">
        <v>3</v>
      </c>
      <c r="L394" s="160"/>
      <c r="M394" s="164"/>
      <c r="T394" s="165"/>
      <c r="AT394" s="43" t="s">
        <v>327</v>
      </c>
      <c r="AU394" s="43" t="s">
        <v>86</v>
      </c>
      <c r="AV394" s="12" t="s">
        <v>86</v>
      </c>
      <c r="AW394" s="12" t="s">
        <v>33</v>
      </c>
      <c r="AX394" s="12" t="s">
        <v>77</v>
      </c>
      <c r="AY394" s="43" t="s">
        <v>304</v>
      </c>
    </row>
    <row r="395" spans="2:65" s="14" customFormat="1" x14ac:dyDescent="0.2">
      <c r="B395" s="171"/>
      <c r="D395" s="161" t="s">
        <v>327</v>
      </c>
      <c r="E395" s="45" t="s">
        <v>1</v>
      </c>
      <c r="F395" s="172" t="s">
        <v>380</v>
      </c>
      <c r="H395" s="173">
        <v>3</v>
      </c>
      <c r="L395" s="171"/>
      <c r="M395" s="174"/>
      <c r="T395" s="175"/>
      <c r="AT395" s="45" t="s">
        <v>327</v>
      </c>
      <c r="AU395" s="45" t="s">
        <v>86</v>
      </c>
      <c r="AV395" s="14" t="s">
        <v>108</v>
      </c>
      <c r="AW395" s="14" t="s">
        <v>33</v>
      </c>
      <c r="AX395" s="14" t="s">
        <v>8</v>
      </c>
      <c r="AY395" s="45" t="s">
        <v>304</v>
      </c>
    </row>
    <row r="396" spans="2:65" s="1" customFormat="1" ht="24.2" customHeight="1" x14ac:dyDescent="0.2">
      <c r="B396" s="24"/>
      <c r="C396" s="150" t="s">
        <v>841</v>
      </c>
      <c r="D396" s="150" t="s">
        <v>306</v>
      </c>
      <c r="E396" s="151" t="s">
        <v>3888</v>
      </c>
      <c r="F396" s="152" t="s">
        <v>3889</v>
      </c>
      <c r="G396" s="153" t="s">
        <v>309</v>
      </c>
      <c r="H396" s="154">
        <v>4</v>
      </c>
      <c r="I396" s="40"/>
      <c r="J396" s="155">
        <f>ROUND(I396*H396,0)</f>
        <v>0</v>
      </c>
      <c r="K396" s="152" t="s">
        <v>1</v>
      </c>
      <c r="L396" s="24"/>
      <c r="M396" s="156" t="s">
        <v>1</v>
      </c>
      <c r="N396" s="157" t="s">
        <v>42</v>
      </c>
      <c r="P396" s="158">
        <f>O396*H396</f>
        <v>0</v>
      </c>
      <c r="Q396" s="158">
        <v>0</v>
      </c>
      <c r="R396" s="158">
        <f>Q396*H396</f>
        <v>0</v>
      </c>
      <c r="S396" s="158">
        <v>0</v>
      </c>
      <c r="T396" s="159">
        <f>S396*H396</f>
        <v>0</v>
      </c>
      <c r="AR396" s="41" t="s">
        <v>108</v>
      </c>
      <c r="AT396" s="41" t="s">
        <v>306</v>
      </c>
      <c r="AU396" s="41" t="s">
        <v>86</v>
      </c>
      <c r="AY396" s="17" t="s">
        <v>304</v>
      </c>
      <c r="BE396" s="42">
        <f>IF(N396="základní",J396,0)</f>
        <v>0</v>
      </c>
      <c r="BF396" s="42">
        <f>IF(N396="snížená",J396,0)</f>
        <v>0</v>
      </c>
      <c r="BG396" s="42">
        <f>IF(N396="zákl. přenesená",J396,0)</f>
        <v>0</v>
      </c>
      <c r="BH396" s="42">
        <f>IF(N396="sníž. přenesená",J396,0)</f>
        <v>0</v>
      </c>
      <c r="BI396" s="42">
        <f>IF(N396="nulová",J396,0)</f>
        <v>0</v>
      </c>
      <c r="BJ396" s="17" t="s">
        <v>8</v>
      </c>
      <c r="BK396" s="42">
        <f>ROUND(I396*H396,0)</f>
        <v>0</v>
      </c>
      <c r="BL396" s="17" t="s">
        <v>108</v>
      </c>
      <c r="BM396" s="41" t="s">
        <v>1412</v>
      </c>
    </row>
    <row r="397" spans="2:65" s="1" customFormat="1" ht="16.5" customHeight="1" x14ac:dyDescent="0.2">
      <c r="B397" s="24"/>
      <c r="C397" s="176" t="s">
        <v>845</v>
      </c>
      <c r="D397" s="176" t="s">
        <v>431</v>
      </c>
      <c r="E397" s="177" t="s">
        <v>3890</v>
      </c>
      <c r="F397" s="178" t="s">
        <v>3891</v>
      </c>
      <c r="G397" s="179" t="s">
        <v>309</v>
      </c>
      <c r="H397" s="180">
        <v>4</v>
      </c>
      <c r="I397" s="46"/>
      <c r="J397" s="181">
        <f>ROUND(I397*H397,0)</f>
        <v>0</v>
      </c>
      <c r="K397" s="178" t="s">
        <v>1</v>
      </c>
      <c r="L397" s="182"/>
      <c r="M397" s="183" t="s">
        <v>1</v>
      </c>
      <c r="N397" s="184" t="s">
        <v>42</v>
      </c>
      <c r="P397" s="158">
        <f>O397*H397</f>
        <v>0</v>
      </c>
      <c r="Q397" s="158">
        <v>0</v>
      </c>
      <c r="R397" s="158">
        <f>Q397*H397</f>
        <v>0</v>
      </c>
      <c r="S397" s="158">
        <v>0</v>
      </c>
      <c r="T397" s="159">
        <f>S397*H397</f>
        <v>0</v>
      </c>
      <c r="AR397" s="41" t="s">
        <v>339</v>
      </c>
      <c r="AT397" s="41" t="s">
        <v>431</v>
      </c>
      <c r="AU397" s="41" t="s">
        <v>86</v>
      </c>
      <c r="AY397" s="17" t="s">
        <v>304</v>
      </c>
      <c r="BE397" s="42">
        <f>IF(N397="základní",J397,0)</f>
        <v>0</v>
      </c>
      <c r="BF397" s="42">
        <f>IF(N397="snížená",J397,0)</f>
        <v>0</v>
      </c>
      <c r="BG397" s="42">
        <f>IF(N397="zákl. přenesená",J397,0)</f>
        <v>0</v>
      </c>
      <c r="BH397" s="42">
        <f>IF(N397="sníž. přenesená",J397,0)</f>
        <v>0</v>
      </c>
      <c r="BI397" s="42">
        <f>IF(N397="nulová",J397,0)</f>
        <v>0</v>
      </c>
      <c r="BJ397" s="17" t="s">
        <v>8</v>
      </c>
      <c r="BK397" s="42">
        <f>ROUND(I397*H397,0)</f>
        <v>0</v>
      </c>
      <c r="BL397" s="17" t="s">
        <v>108</v>
      </c>
      <c r="BM397" s="41" t="s">
        <v>1421</v>
      </c>
    </row>
    <row r="398" spans="2:65" s="12" customFormat="1" x14ac:dyDescent="0.2">
      <c r="B398" s="160"/>
      <c r="D398" s="161" t="s">
        <v>327</v>
      </c>
      <c r="E398" s="43" t="s">
        <v>1</v>
      </c>
      <c r="F398" s="162" t="s">
        <v>3796</v>
      </c>
      <c r="H398" s="163">
        <v>4</v>
      </c>
      <c r="L398" s="160"/>
      <c r="M398" s="164"/>
      <c r="T398" s="165"/>
      <c r="AT398" s="43" t="s">
        <v>327</v>
      </c>
      <c r="AU398" s="43" t="s">
        <v>86</v>
      </c>
      <c r="AV398" s="12" t="s">
        <v>86</v>
      </c>
      <c r="AW398" s="12" t="s">
        <v>33</v>
      </c>
      <c r="AX398" s="12" t="s">
        <v>77</v>
      </c>
      <c r="AY398" s="43" t="s">
        <v>304</v>
      </c>
    </row>
    <row r="399" spans="2:65" s="14" customFormat="1" x14ac:dyDescent="0.2">
      <c r="B399" s="171"/>
      <c r="D399" s="161" t="s">
        <v>327</v>
      </c>
      <c r="E399" s="45" t="s">
        <v>1</v>
      </c>
      <c r="F399" s="172" t="s">
        <v>380</v>
      </c>
      <c r="H399" s="173">
        <v>4</v>
      </c>
      <c r="L399" s="171"/>
      <c r="M399" s="174"/>
      <c r="T399" s="175"/>
      <c r="AT399" s="45" t="s">
        <v>327</v>
      </c>
      <c r="AU399" s="45" t="s">
        <v>86</v>
      </c>
      <c r="AV399" s="14" t="s">
        <v>108</v>
      </c>
      <c r="AW399" s="14" t="s">
        <v>33</v>
      </c>
      <c r="AX399" s="14" t="s">
        <v>8</v>
      </c>
      <c r="AY399" s="45" t="s">
        <v>304</v>
      </c>
    </row>
    <row r="400" spans="2:65" s="1" customFormat="1" ht="21.75" customHeight="1" x14ac:dyDescent="0.2">
      <c r="B400" s="24"/>
      <c r="C400" s="150" t="s">
        <v>849</v>
      </c>
      <c r="D400" s="150" t="s">
        <v>306</v>
      </c>
      <c r="E400" s="151" t="s">
        <v>3892</v>
      </c>
      <c r="F400" s="152" t="s">
        <v>3893</v>
      </c>
      <c r="G400" s="153" t="s">
        <v>346</v>
      </c>
      <c r="H400" s="154">
        <v>26</v>
      </c>
      <c r="I400" s="40"/>
      <c r="J400" s="155">
        <f>ROUND(I400*H400,0)</f>
        <v>0</v>
      </c>
      <c r="K400" s="152" t="s">
        <v>1</v>
      </c>
      <c r="L400" s="24"/>
      <c r="M400" s="156" t="s">
        <v>1</v>
      </c>
      <c r="N400" s="157" t="s">
        <v>42</v>
      </c>
      <c r="P400" s="158">
        <f>O400*H400</f>
        <v>0</v>
      </c>
      <c r="Q400" s="158">
        <v>0</v>
      </c>
      <c r="R400" s="158">
        <f>Q400*H400</f>
        <v>0</v>
      </c>
      <c r="S400" s="158">
        <v>0</v>
      </c>
      <c r="T400" s="159">
        <f>S400*H400</f>
        <v>0</v>
      </c>
      <c r="AR400" s="41" t="s">
        <v>108</v>
      </c>
      <c r="AT400" s="41" t="s">
        <v>306</v>
      </c>
      <c r="AU400" s="41" t="s">
        <v>86</v>
      </c>
      <c r="AY400" s="17" t="s">
        <v>304</v>
      </c>
      <c r="BE400" s="42">
        <f>IF(N400="základní",J400,0)</f>
        <v>0</v>
      </c>
      <c r="BF400" s="42">
        <f>IF(N400="snížená",J400,0)</f>
        <v>0</v>
      </c>
      <c r="BG400" s="42">
        <f>IF(N400="zákl. přenesená",J400,0)</f>
        <v>0</v>
      </c>
      <c r="BH400" s="42">
        <f>IF(N400="sníž. přenesená",J400,0)</f>
        <v>0</v>
      </c>
      <c r="BI400" s="42">
        <f>IF(N400="nulová",J400,0)</f>
        <v>0</v>
      </c>
      <c r="BJ400" s="17" t="s">
        <v>8</v>
      </c>
      <c r="BK400" s="42">
        <f>ROUND(I400*H400,0)</f>
        <v>0</v>
      </c>
      <c r="BL400" s="17" t="s">
        <v>108</v>
      </c>
      <c r="BM400" s="41" t="s">
        <v>1430</v>
      </c>
    </row>
    <row r="401" spans="2:65" s="12" customFormat="1" x14ac:dyDescent="0.2">
      <c r="B401" s="160"/>
      <c r="D401" s="161" t="s">
        <v>327</v>
      </c>
      <c r="E401" s="43" t="s">
        <v>1</v>
      </c>
      <c r="F401" s="162" t="s">
        <v>3894</v>
      </c>
      <c r="H401" s="163">
        <v>26</v>
      </c>
      <c r="L401" s="160"/>
      <c r="M401" s="164"/>
      <c r="T401" s="165"/>
      <c r="AT401" s="43" t="s">
        <v>327</v>
      </c>
      <c r="AU401" s="43" t="s">
        <v>86</v>
      </c>
      <c r="AV401" s="12" t="s">
        <v>86</v>
      </c>
      <c r="AW401" s="12" t="s">
        <v>33</v>
      </c>
      <c r="AX401" s="12" t="s">
        <v>77</v>
      </c>
      <c r="AY401" s="43" t="s">
        <v>304</v>
      </c>
    </row>
    <row r="402" spans="2:65" s="14" customFormat="1" x14ac:dyDescent="0.2">
      <c r="B402" s="171"/>
      <c r="D402" s="161" t="s">
        <v>327</v>
      </c>
      <c r="E402" s="45" t="s">
        <v>1</v>
      </c>
      <c r="F402" s="172" t="s">
        <v>380</v>
      </c>
      <c r="H402" s="173">
        <v>26</v>
      </c>
      <c r="L402" s="171"/>
      <c r="M402" s="174"/>
      <c r="T402" s="175"/>
      <c r="AT402" s="45" t="s">
        <v>327</v>
      </c>
      <c r="AU402" s="45" t="s">
        <v>86</v>
      </c>
      <c r="AV402" s="14" t="s">
        <v>108</v>
      </c>
      <c r="AW402" s="14" t="s">
        <v>33</v>
      </c>
      <c r="AX402" s="14" t="s">
        <v>8</v>
      </c>
      <c r="AY402" s="45" t="s">
        <v>304</v>
      </c>
    </row>
    <row r="403" spans="2:65" s="1" customFormat="1" ht="24.2" customHeight="1" x14ac:dyDescent="0.2">
      <c r="B403" s="24"/>
      <c r="C403" s="150" t="s">
        <v>853</v>
      </c>
      <c r="D403" s="150" t="s">
        <v>306</v>
      </c>
      <c r="E403" s="151" t="s">
        <v>3895</v>
      </c>
      <c r="F403" s="152" t="s">
        <v>3896</v>
      </c>
      <c r="G403" s="153" t="s">
        <v>346</v>
      </c>
      <c r="H403" s="154">
        <v>23</v>
      </c>
      <c r="I403" s="40"/>
      <c r="J403" s="155">
        <f>ROUND(I403*H403,0)</f>
        <v>0</v>
      </c>
      <c r="K403" s="152" t="s">
        <v>1</v>
      </c>
      <c r="L403" s="24"/>
      <c r="M403" s="156" t="s">
        <v>1</v>
      </c>
      <c r="N403" s="157" t="s">
        <v>42</v>
      </c>
      <c r="P403" s="158">
        <f>O403*H403</f>
        <v>0</v>
      </c>
      <c r="Q403" s="158">
        <v>0</v>
      </c>
      <c r="R403" s="158">
        <f>Q403*H403</f>
        <v>0</v>
      </c>
      <c r="S403" s="158">
        <v>0</v>
      </c>
      <c r="T403" s="159">
        <f>S403*H403</f>
        <v>0</v>
      </c>
      <c r="AR403" s="41" t="s">
        <v>108</v>
      </c>
      <c r="AT403" s="41" t="s">
        <v>306</v>
      </c>
      <c r="AU403" s="41" t="s">
        <v>86</v>
      </c>
      <c r="AY403" s="17" t="s">
        <v>304</v>
      </c>
      <c r="BE403" s="42">
        <f>IF(N403="základní",J403,0)</f>
        <v>0</v>
      </c>
      <c r="BF403" s="42">
        <f>IF(N403="snížená",J403,0)</f>
        <v>0</v>
      </c>
      <c r="BG403" s="42">
        <f>IF(N403="zákl. přenesená",J403,0)</f>
        <v>0</v>
      </c>
      <c r="BH403" s="42">
        <f>IF(N403="sníž. přenesená",J403,0)</f>
        <v>0</v>
      </c>
      <c r="BI403" s="42">
        <f>IF(N403="nulová",J403,0)</f>
        <v>0</v>
      </c>
      <c r="BJ403" s="17" t="s">
        <v>8</v>
      </c>
      <c r="BK403" s="42">
        <f>ROUND(I403*H403,0)</f>
        <v>0</v>
      </c>
      <c r="BL403" s="17" t="s">
        <v>108</v>
      </c>
      <c r="BM403" s="41" t="s">
        <v>1441</v>
      </c>
    </row>
    <row r="404" spans="2:65" s="12" customFormat="1" x14ac:dyDescent="0.2">
      <c r="B404" s="160"/>
      <c r="D404" s="161" t="s">
        <v>327</v>
      </c>
      <c r="E404" s="43" t="s">
        <v>1</v>
      </c>
      <c r="F404" s="162" t="s">
        <v>3897</v>
      </c>
      <c r="H404" s="163">
        <v>23</v>
      </c>
      <c r="L404" s="160"/>
      <c r="M404" s="164"/>
      <c r="T404" s="165"/>
      <c r="AT404" s="43" t="s">
        <v>327</v>
      </c>
      <c r="AU404" s="43" t="s">
        <v>86</v>
      </c>
      <c r="AV404" s="12" t="s">
        <v>86</v>
      </c>
      <c r="AW404" s="12" t="s">
        <v>33</v>
      </c>
      <c r="AX404" s="12" t="s">
        <v>77</v>
      </c>
      <c r="AY404" s="43" t="s">
        <v>304</v>
      </c>
    </row>
    <row r="405" spans="2:65" s="14" customFormat="1" x14ac:dyDescent="0.2">
      <c r="B405" s="171"/>
      <c r="D405" s="161" t="s">
        <v>327</v>
      </c>
      <c r="E405" s="45" t="s">
        <v>1</v>
      </c>
      <c r="F405" s="172" t="s">
        <v>380</v>
      </c>
      <c r="H405" s="173">
        <v>23</v>
      </c>
      <c r="L405" s="171"/>
      <c r="M405" s="174"/>
      <c r="T405" s="175"/>
      <c r="AT405" s="45" t="s">
        <v>327</v>
      </c>
      <c r="AU405" s="45" t="s">
        <v>86</v>
      </c>
      <c r="AV405" s="14" t="s">
        <v>108</v>
      </c>
      <c r="AW405" s="14" t="s">
        <v>33</v>
      </c>
      <c r="AX405" s="14" t="s">
        <v>8</v>
      </c>
      <c r="AY405" s="45" t="s">
        <v>304</v>
      </c>
    </row>
    <row r="406" spans="2:65" s="1" customFormat="1" ht="21.75" customHeight="1" x14ac:dyDescent="0.2">
      <c r="B406" s="24"/>
      <c r="C406" s="150" t="s">
        <v>858</v>
      </c>
      <c r="D406" s="150" t="s">
        <v>306</v>
      </c>
      <c r="E406" s="151" t="s">
        <v>3898</v>
      </c>
      <c r="F406" s="152" t="s">
        <v>3899</v>
      </c>
      <c r="G406" s="153" t="s">
        <v>346</v>
      </c>
      <c r="H406" s="154">
        <v>7.5</v>
      </c>
      <c r="I406" s="40"/>
      <c r="J406" s="155">
        <f>ROUND(I406*H406,0)</f>
        <v>0</v>
      </c>
      <c r="K406" s="152" t="s">
        <v>1</v>
      </c>
      <c r="L406" s="24"/>
      <c r="M406" s="156" t="s">
        <v>1</v>
      </c>
      <c r="N406" s="157" t="s">
        <v>42</v>
      </c>
      <c r="P406" s="158">
        <f>O406*H406</f>
        <v>0</v>
      </c>
      <c r="Q406" s="158">
        <v>0</v>
      </c>
      <c r="R406" s="158">
        <f>Q406*H406</f>
        <v>0</v>
      </c>
      <c r="S406" s="158">
        <v>0</v>
      </c>
      <c r="T406" s="159">
        <f>S406*H406</f>
        <v>0</v>
      </c>
      <c r="AR406" s="41" t="s">
        <v>108</v>
      </c>
      <c r="AT406" s="41" t="s">
        <v>306</v>
      </c>
      <c r="AU406" s="41" t="s">
        <v>86</v>
      </c>
      <c r="AY406" s="17" t="s">
        <v>304</v>
      </c>
      <c r="BE406" s="42">
        <f>IF(N406="základní",J406,0)</f>
        <v>0</v>
      </c>
      <c r="BF406" s="42">
        <f>IF(N406="snížená",J406,0)</f>
        <v>0</v>
      </c>
      <c r="BG406" s="42">
        <f>IF(N406="zákl. přenesená",J406,0)</f>
        <v>0</v>
      </c>
      <c r="BH406" s="42">
        <f>IF(N406="sníž. přenesená",J406,0)</f>
        <v>0</v>
      </c>
      <c r="BI406" s="42">
        <f>IF(N406="nulová",J406,0)</f>
        <v>0</v>
      </c>
      <c r="BJ406" s="17" t="s">
        <v>8</v>
      </c>
      <c r="BK406" s="42">
        <f>ROUND(I406*H406,0)</f>
        <v>0</v>
      </c>
      <c r="BL406" s="17" t="s">
        <v>108</v>
      </c>
      <c r="BM406" s="41" t="s">
        <v>1453</v>
      </c>
    </row>
    <row r="407" spans="2:65" s="12" customFormat="1" x14ac:dyDescent="0.2">
      <c r="B407" s="160"/>
      <c r="D407" s="161" t="s">
        <v>327</v>
      </c>
      <c r="E407" s="43" t="s">
        <v>1</v>
      </c>
      <c r="F407" s="162" t="s">
        <v>3759</v>
      </c>
      <c r="H407" s="163">
        <v>7.5</v>
      </c>
      <c r="L407" s="160"/>
      <c r="M407" s="164"/>
      <c r="T407" s="165"/>
      <c r="AT407" s="43" t="s">
        <v>327</v>
      </c>
      <c r="AU407" s="43" t="s">
        <v>86</v>
      </c>
      <c r="AV407" s="12" t="s">
        <v>86</v>
      </c>
      <c r="AW407" s="12" t="s">
        <v>33</v>
      </c>
      <c r="AX407" s="12" t="s">
        <v>77</v>
      </c>
      <c r="AY407" s="43" t="s">
        <v>304</v>
      </c>
    </row>
    <row r="408" spans="2:65" s="14" customFormat="1" x14ac:dyDescent="0.2">
      <c r="B408" s="171"/>
      <c r="D408" s="161" t="s">
        <v>327</v>
      </c>
      <c r="E408" s="45" t="s">
        <v>1</v>
      </c>
      <c r="F408" s="172" t="s">
        <v>380</v>
      </c>
      <c r="H408" s="173">
        <v>7.5</v>
      </c>
      <c r="L408" s="171"/>
      <c r="M408" s="174"/>
      <c r="T408" s="175"/>
      <c r="AT408" s="45" t="s">
        <v>327</v>
      </c>
      <c r="AU408" s="45" t="s">
        <v>86</v>
      </c>
      <c r="AV408" s="14" t="s">
        <v>108</v>
      </c>
      <c r="AW408" s="14" t="s">
        <v>33</v>
      </c>
      <c r="AX408" s="14" t="s">
        <v>8</v>
      </c>
      <c r="AY408" s="45" t="s">
        <v>304</v>
      </c>
    </row>
    <row r="409" spans="2:65" s="1" customFormat="1" ht="21.75" customHeight="1" x14ac:dyDescent="0.2">
      <c r="B409" s="24"/>
      <c r="C409" s="150" t="s">
        <v>862</v>
      </c>
      <c r="D409" s="150" t="s">
        <v>306</v>
      </c>
      <c r="E409" s="151" t="s">
        <v>3900</v>
      </c>
      <c r="F409" s="152" t="s">
        <v>3901</v>
      </c>
      <c r="G409" s="153" t="s">
        <v>346</v>
      </c>
      <c r="H409" s="154">
        <v>72.5</v>
      </c>
      <c r="I409" s="40"/>
      <c r="J409" s="155">
        <f>ROUND(I409*H409,0)</f>
        <v>0</v>
      </c>
      <c r="K409" s="152" t="s">
        <v>1</v>
      </c>
      <c r="L409" s="24"/>
      <c r="M409" s="156" t="s">
        <v>1</v>
      </c>
      <c r="N409" s="157" t="s">
        <v>42</v>
      </c>
      <c r="P409" s="158">
        <f>O409*H409</f>
        <v>0</v>
      </c>
      <c r="Q409" s="158">
        <v>0</v>
      </c>
      <c r="R409" s="158">
        <f>Q409*H409</f>
        <v>0</v>
      </c>
      <c r="S409" s="158">
        <v>0</v>
      </c>
      <c r="T409" s="159">
        <f>S409*H409</f>
        <v>0</v>
      </c>
      <c r="AR409" s="41" t="s">
        <v>108</v>
      </c>
      <c r="AT409" s="41" t="s">
        <v>306</v>
      </c>
      <c r="AU409" s="41" t="s">
        <v>86</v>
      </c>
      <c r="AY409" s="17" t="s">
        <v>304</v>
      </c>
      <c r="BE409" s="42">
        <f>IF(N409="základní",J409,0)</f>
        <v>0</v>
      </c>
      <c r="BF409" s="42">
        <f>IF(N409="snížená",J409,0)</f>
        <v>0</v>
      </c>
      <c r="BG409" s="42">
        <f>IF(N409="zákl. přenesená",J409,0)</f>
        <v>0</v>
      </c>
      <c r="BH409" s="42">
        <f>IF(N409="sníž. přenesená",J409,0)</f>
        <v>0</v>
      </c>
      <c r="BI409" s="42">
        <f>IF(N409="nulová",J409,0)</f>
        <v>0</v>
      </c>
      <c r="BJ409" s="17" t="s">
        <v>8</v>
      </c>
      <c r="BK409" s="42">
        <f>ROUND(I409*H409,0)</f>
        <v>0</v>
      </c>
      <c r="BL409" s="17" t="s">
        <v>108</v>
      </c>
      <c r="BM409" s="41" t="s">
        <v>1465</v>
      </c>
    </row>
    <row r="410" spans="2:65" s="12" customFormat="1" x14ac:dyDescent="0.2">
      <c r="B410" s="160"/>
      <c r="D410" s="161" t="s">
        <v>327</v>
      </c>
      <c r="E410" s="43" t="s">
        <v>1</v>
      </c>
      <c r="F410" s="162" t="s">
        <v>3758</v>
      </c>
      <c r="H410" s="163">
        <v>41</v>
      </c>
      <c r="L410" s="160"/>
      <c r="M410" s="164"/>
      <c r="T410" s="165"/>
      <c r="AT410" s="43" t="s">
        <v>327</v>
      </c>
      <c r="AU410" s="43" t="s">
        <v>86</v>
      </c>
      <c r="AV410" s="12" t="s">
        <v>86</v>
      </c>
      <c r="AW410" s="12" t="s">
        <v>33</v>
      </c>
      <c r="AX410" s="12" t="s">
        <v>77</v>
      </c>
      <c r="AY410" s="43" t="s">
        <v>304</v>
      </c>
    </row>
    <row r="411" spans="2:65" s="12" customFormat="1" x14ac:dyDescent="0.2">
      <c r="B411" s="160"/>
      <c r="D411" s="161" t="s">
        <v>327</v>
      </c>
      <c r="E411" s="43" t="s">
        <v>1</v>
      </c>
      <c r="F411" s="162" t="s">
        <v>3902</v>
      </c>
      <c r="H411" s="163">
        <v>31.5</v>
      </c>
      <c r="L411" s="160"/>
      <c r="M411" s="164"/>
      <c r="T411" s="165"/>
      <c r="AT411" s="43" t="s">
        <v>327</v>
      </c>
      <c r="AU411" s="43" t="s">
        <v>86</v>
      </c>
      <c r="AV411" s="12" t="s">
        <v>86</v>
      </c>
      <c r="AW411" s="12" t="s">
        <v>33</v>
      </c>
      <c r="AX411" s="12" t="s">
        <v>77</v>
      </c>
      <c r="AY411" s="43" t="s">
        <v>304</v>
      </c>
    </row>
    <row r="412" spans="2:65" s="14" customFormat="1" x14ac:dyDescent="0.2">
      <c r="B412" s="171"/>
      <c r="D412" s="161" t="s">
        <v>327</v>
      </c>
      <c r="E412" s="45" t="s">
        <v>1</v>
      </c>
      <c r="F412" s="172" t="s">
        <v>380</v>
      </c>
      <c r="H412" s="173">
        <v>72.5</v>
      </c>
      <c r="L412" s="171"/>
      <c r="M412" s="174"/>
      <c r="T412" s="175"/>
      <c r="AT412" s="45" t="s">
        <v>327</v>
      </c>
      <c r="AU412" s="45" t="s">
        <v>86</v>
      </c>
      <c r="AV412" s="14" t="s">
        <v>108</v>
      </c>
      <c r="AW412" s="14" t="s">
        <v>33</v>
      </c>
      <c r="AX412" s="14" t="s">
        <v>8</v>
      </c>
      <c r="AY412" s="45" t="s">
        <v>304</v>
      </c>
    </row>
    <row r="413" spans="2:65" s="1" customFormat="1" ht="24.2" customHeight="1" x14ac:dyDescent="0.2">
      <c r="B413" s="24"/>
      <c r="C413" s="150" t="s">
        <v>867</v>
      </c>
      <c r="D413" s="150" t="s">
        <v>306</v>
      </c>
      <c r="E413" s="151" t="s">
        <v>3903</v>
      </c>
      <c r="F413" s="152" t="s">
        <v>3904</v>
      </c>
      <c r="G413" s="153" t="s">
        <v>346</v>
      </c>
      <c r="H413" s="154">
        <v>14</v>
      </c>
      <c r="I413" s="40"/>
      <c r="J413" s="155">
        <f>ROUND(I413*H413,0)</f>
        <v>0</v>
      </c>
      <c r="K413" s="152" t="s">
        <v>1</v>
      </c>
      <c r="L413" s="24"/>
      <c r="M413" s="156" t="s">
        <v>1</v>
      </c>
      <c r="N413" s="157" t="s">
        <v>42</v>
      </c>
      <c r="P413" s="158">
        <f>O413*H413</f>
        <v>0</v>
      </c>
      <c r="Q413" s="158">
        <v>0</v>
      </c>
      <c r="R413" s="158">
        <f>Q413*H413</f>
        <v>0</v>
      </c>
      <c r="S413" s="158">
        <v>0</v>
      </c>
      <c r="T413" s="159">
        <f>S413*H413</f>
        <v>0</v>
      </c>
      <c r="AR413" s="41" t="s">
        <v>108</v>
      </c>
      <c r="AT413" s="41" t="s">
        <v>306</v>
      </c>
      <c r="AU413" s="41" t="s">
        <v>86</v>
      </c>
      <c r="AY413" s="17" t="s">
        <v>304</v>
      </c>
      <c r="BE413" s="42">
        <f>IF(N413="základní",J413,0)</f>
        <v>0</v>
      </c>
      <c r="BF413" s="42">
        <f>IF(N413="snížená",J413,0)</f>
        <v>0</v>
      </c>
      <c r="BG413" s="42">
        <f>IF(N413="zákl. přenesená",J413,0)</f>
        <v>0</v>
      </c>
      <c r="BH413" s="42">
        <f>IF(N413="sníž. přenesená",J413,0)</f>
        <v>0</v>
      </c>
      <c r="BI413" s="42">
        <f>IF(N413="nulová",J413,0)</f>
        <v>0</v>
      </c>
      <c r="BJ413" s="17" t="s">
        <v>8</v>
      </c>
      <c r="BK413" s="42">
        <f>ROUND(I413*H413,0)</f>
        <v>0</v>
      </c>
      <c r="BL413" s="17" t="s">
        <v>108</v>
      </c>
      <c r="BM413" s="41" t="s">
        <v>1476</v>
      </c>
    </row>
    <row r="414" spans="2:65" s="12" customFormat="1" x14ac:dyDescent="0.2">
      <c r="B414" s="160"/>
      <c r="D414" s="161" t="s">
        <v>327</v>
      </c>
      <c r="E414" s="43" t="s">
        <v>1</v>
      </c>
      <c r="F414" s="162" t="s">
        <v>3764</v>
      </c>
      <c r="H414" s="163">
        <v>14</v>
      </c>
      <c r="L414" s="160"/>
      <c r="M414" s="164"/>
      <c r="T414" s="165"/>
      <c r="AT414" s="43" t="s">
        <v>327</v>
      </c>
      <c r="AU414" s="43" t="s">
        <v>86</v>
      </c>
      <c r="AV414" s="12" t="s">
        <v>86</v>
      </c>
      <c r="AW414" s="12" t="s">
        <v>33</v>
      </c>
      <c r="AX414" s="12" t="s">
        <v>77</v>
      </c>
      <c r="AY414" s="43" t="s">
        <v>304</v>
      </c>
    </row>
    <row r="415" spans="2:65" s="14" customFormat="1" x14ac:dyDescent="0.2">
      <c r="B415" s="171"/>
      <c r="D415" s="161" t="s">
        <v>327</v>
      </c>
      <c r="E415" s="45" t="s">
        <v>1</v>
      </c>
      <c r="F415" s="172" t="s">
        <v>380</v>
      </c>
      <c r="H415" s="173">
        <v>14</v>
      </c>
      <c r="L415" s="171"/>
      <c r="M415" s="174"/>
      <c r="T415" s="175"/>
      <c r="AT415" s="45" t="s">
        <v>327</v>
      </c>
      <c r="AU415" s="45" t="s">
        <v>86</v>
      </c>
      <c r="AV415" s="14" t="s">
        <v>108</v>
      </c>
      <c r="AW415" s="14" t="s">
        <v>33</v>
      </c>
      <c r="AX415" s="14" t="s">
        <v>8</v>
      </c>
      <c r="AY415" s="45" t="s">
        <v>304</v>
      </c>
    </row>
    <row r="416" spans="2:65" s="1" customFormat="1" ht="24.2" customHeight="1" x14ac:dyDescent="0.2">
      <c r="B416" s="24"/>
      <c r="C416" s="150" t="s">
        <v>871</v>
      </c>
      <c r="D416" s="150" t="s">
        <v>306</v>
      </c>
      <c r="E416" s="151" t="s">
        <v>3905</v>
      </c>
      <c r="F416" s="152" t="s">
        <v>3906</v>
      </c>
      <c r="G416" s="153" t="s">
        <v>346</v>
      </c>
      <c r="H416" s="154">
        <v>24.5</v>
      </c>
      <c r="I416" s="40"/>
      <c r="J416" s="155">
        <f>ROUND(I416*H416,0)</f>
        <v>0</v>
      </c>
      <c r="K416" s="152" t="s">
        <v>1</v>
      </c>
      <c r="L416" s="24"/>
      <c r="M416" s="156" t="s">
        <v>1</v>
      </c>
      <c r="N416" s="157" t="s">
        <v>42</v>
      </c>
      <c r="P416" s="158">
        <f>O416*H416</f>
        <v>0</v>
      </c>
      <c r="Q416" s="158">
        <v>0</v>
      </c>
      <c r="R416" s="158">
        <f>Q416*H416</f>
        <v>0</v>
      </c>
      <c r="S416" s="158">
        <v>0</v>
      </c>
      <c r="T416" s="159">
        <f>S416*H416</f>
        <v>0</v>
      </c>
      <c r="AR416" s="41" t="s">
        <v>108</v>
      </c>
      <c r="AT416" s="41" t="s">
        <v>306</v>
      </c>
      <c r="AU416" s="41" t="s">
        <v>86</v>
      </c>
      <c r="AY416" s="17" t="s">
        <v>304</v>
      </c>
      <c r="BE416" s="42">
        <f>IF(N416="základní",J416,0)</f>
        <v>0</v>
      </c>
      <c r="BF416" s="42">
        <f>IF(N416="snížená",J416,0)</f>
        <v>0</v>
      </c>
      <c r="BG416" s="42">
        <f>IF(N416="zákl. přenesená",J416,0)</f>
        <v>0</v>
      </c>
      <c r="BH416" s="42">
        <f>IF(N416="sníž. přenesená",J416,0)</f>
        <v>0</v>
      </c>
      <c r="BI416" s="42">
        <f>IF(N416="nulová",J416,0)</f>
        <v>0</v>
      </c>
      <c r="BJ416" s="17" t="s">
        <v>8</v>
      </c>
      <c r="BK416" s="42">
        <f>ROUND(I416*H416,0)</f>
        <v>0</v>
      </c>
      <c r="BL416" s="17" t="s">
        <v>108</v>
      </c>
      <c r="BM416" s="41" t="s">
        <v>1486</v>
      </c>
    </row>
    <row r="417" spans="2:65" s="12" customFormat="1" x14ac:dyDescent="0.2">
      <c r="B417" s="160"/>
      <c r="D417" s="161" t="s">
        <v>327</v>
      </c>
      <c r="E417" s="43" t="s">
        <v>1</v>
      </c>
      <c r="F417" s="162" t="s">
        <v>3738</v>
      </c>
      <c r="H417" s="163">
        <v>24.5</v>
      </c>
      <c r="L417" s="160"/>
      <c r="M417" s="164"/>
      <c r="T417" s="165"/>
      <c r="AT417" s="43" t="s">
        <v>327</v>
      </c>
      <c r="AU417" s="43" t="s">
        <v>86</v>
      </c>
      <c r="AV417" s="12" t="s">
        <v>86</v>
      </c>
      <c r="AW417" s="12" t="s">
        <v>33</v>
      </c>
      <c r="AX417" s="12" t="s">
        <v>77</v>
      </c>
      <c r="AY417" s="43" t="s">
        <v>304</v>
      </c>
    </row>
    <row r="418" spans="2:65" s="14" customFormat="1" x14ac:dyDescent="0.2">
      <c r="B418" s="171"/>
      <c r="D418" s="161" t="s">
        <v>327</v>
      </c>
      <c r="E418" s="45" t="s">
        <v>1</v>
      </c>
      <c r="F418" s="172" t="s">
        <v>380</v>
      </c>
      <c r="H418" s="173">
        <v>24.5</v>
      </c>
      <c r="L418" s="171"/>
      <c r="M418" s="174"/>
      <c r="T418" s="175"/>
      <c r="AT418" s="45" t="s">
        <v>327</v>
      </c>
      <c r="AU418" s="45" t="s">
        <v>86</v>
      </c>
      <c r="AV418" s="14" t="s">
        <v>108</v>
      </c>
      <c r="AW418" s="14" t="s">
        <v>33</v>
      </c>
      <c r="AX418" s="14" t="s">
        <v>8</v>
      </c>
      <c r="AY418" s="45" t="s">
        <v>304</v>
      </c>
    </row>
    <row r="419" spans="2:65" s="1" customFormat="1" ht="16.5" customHeight="1" x14ac:dyDescent="0.2">
      <c r="B419" s="24"/>
      <c r="C419" s="150" t="s">
        <v>876</v>
      </c>
      <c r="D419" s="150" t="s">
        <v>306</v>
      </c>
      <c r="E419" s="151" t="s">
        <v>3907</v>
      </c>
      <c r="F419" s="152" t="s">
        <v>3908</v>
      </c>
      <c r="G419" s="153" t="s">
        <v>346</v>
      </c>
      <c r="H419" s="154">
        <v>24.5</v>
      </c>
      <c r="I419" s="40"/>
      <c r="J419" s="155">
        <f>ROUND(I419*H419,0)</f>
        <v>0</v>
      </c>
      <c r="K419" s="152" t="s">
        <v>1</v>
      </c>
      <c r="L419" s="24"/>
      <c r="M419" s="156" t="s">
        <v>1</v>
      </c>
      <c r="N419" s="157" t="s">
        <v>42</v>
      </c>
      <c r="P419" s="158">
        <f>O419*H419</f>
        <v>0</v>
      </c>
      <c r="Q419" s="158">
        <v>0</v>
      </c>
      <c r="R419" s="158">
        <f>Q419*H419</f>
        <v>0</v>
      </c>
      <c r="S419" s="158">
        <v>0</v>
      </c>
      <c r="T419" s="159">
        <f>S419*H419</f>
        <v>0</v>
      </c>
      <c r="AR419" s="41" t="s">
        <v>108</v>
      </c>
      <c r="AT419" s="41" t="s">
        <v>306</v>
      </c>
      <c r="AU419" s="41" t="s">
        <v>86</v>
      </c>
      <c r="AY419" s="17" t="s">
        <v>304</v>
      </c>
      <c r="BE419" s="42">
        <f>IF(N419="základní",J419,0)</f>
        <v>0</v>
      </c>
      <c r="BF419" s="42">
        <f>IF(N419="snížená",J419,0)</f>
        <v>0</v>
      </c>
      <c r="BG419" s="42">
        <f>IF(N419="zákl. přenesená",J419,0)</f>
        <v>0</v>
      </c>
      <c r="BH419" s="42">
        <f>IF(N419="sníž. přenesená",J419,0)</f>
        <v>0</v>
      </c>
      <c r="BI419" s="42">
        <f>IF(N419="nulová",J419,0)</f>
        <v>0</v>
      </c>
      <c r="BJ419" s="17" t="s">
        <v>8</v>
      </c>
      <c r="BK419" s="42">
        <f>ROUND(I419*H419,0)</f>
        <v>0</v>
      </c>
      <c r="BL419" s="17" t="s">
        <v>108</v>
      </c>
      <c r="BM419" s="41" t="s">
        <v>1494</v>
      </c>
    </row>
    <row r="420" spans="2:65" s="12" customFormat="1" x14ac:dyDescent="0.2">
      <c r="B420" s="160"/>
      <c r="D420" s="161" t="s">
        <v>327</v>
      </c>
      <c r="E420" s="43" t="s">
        <v>1</v>
      </c>
      <c r="F420" s="162" t="s">
        <v>3738</v>
      </c>
      <c r="H420" s="163">
        <v>24.5</v>
      </c>
      <c r="L420" s="160"/>
      <c r="M420" s="164"/>
      <c r="T420" s="165"/>
      <c r="AT420" s="43" t="s">
        <v>327</v>
      </c>
      <c r="AU420" s="43" t="s">
        <v>86</v>
      </c>
      <c r="AV420" s="12" t="s">
        <v>86</v>
      </c>
      <c r="AW420" s="12" t="s">
        <v>33</v>
      </c>
      <c r="AX420" s="12" t="s">
        <v>77</v>
      </c>
      <c r="AY420" s="43" t="s">
        <v>304</v>
      </c>
    </row>
    <row r="421" spans="2:65" s="14" customFormat="1" x14ac:dyDescent="0.2">
      <c r="B421" s="171"/>
      <c r="D421" s="161" t="s">
        <v>327</v>
      </c>
      <c r="E421" s="45" t="s">
        <v>1</v>
      </c>
      <c r="F421" s="172" t="s">
        <v>380</v>
      </c>
      <c r="H421" s="173">
        <v>24.5</v>
      </c>
      <c r="L421" s="171"/>
      <c r="M421" s="174"/>
      <c r="T421" s="175"/>
      <c r="AT421" s="45" t="s">
        <v>327</v>
      </c>
      <c r="AU421" s="45" t="s">
        <v>86</v>
      </c>
      <c r="AV421" s="14" t="s">
        <v>108</v>
      </c>
      <c r="AW421" s="14" t="s">
        <v>33</v>
      </c>
      <c r="AX421" s="14" t="s">
        <v>8</v>
      </c>
      <c r="AY421" s="45" t="s">
        <v>304</v>
      </c>
    </row>
    <row r="422" spans="2:65" s="1" customFormat="1" ht="49.15" customHeight="1" x14ac:dyDescent="0.2">
      <c r="B422" s="24"/>
      <c r="C422" s="150" t="s">
        <v>882</v>
      </c>
      <c r="D422" s="150" t="s">
        <v>306</v>
      </c>
      <c r="E422" s="151" t="s">
        <v>3909</v>
      </c>
      <c r="F422" s="152" t="s">
        <v>3910</v>
      </c>
      <c r="G422" s="153" t="s">
        <v>1971</v>
      </c>
      <c r="H422" s="154">
        <v>1</v>
      </c>
      <c r="I422" s="40"/>
      <c r="J422" s="155">
        <f t="shared" ref="J422:J431" si="20">ROUND(I422*H422,0)</f>
        <v>0</v>
      </c>
      <c r="K422" s="152" t="s">
        <v>1</v>
      </c>
      <c r="L422" s="24"/>
      <c r="M422" s="156" t="s">
        <v>1</v>
      </c>
      <c r="N422" s="157" t="s">
        <v>42</v>
      </c>
      <c r="P422" s="158">
        <f t="shared" ref="P422:P431" si="21">O422*H422</f>
        <v>0</v>
      </c>
      <c r="Q422" s="158">
        <v>0</v>
      </c>
      <c r="R422" s="158">
        <f t="shared" ref="R422:R431" si="22">Q422*H422</f>
        <v>0</v>
      </c>
      <c r="S422" s="158">
        <v>0</v>
      </c>
      <c r="T422" s="159">
        <f t="shared" ref="T422:T431" si="23">S422*H422</f>
        <v>0</v>
      </c>
      <c r="AR422" s="41" t="s">
        <v>108</v>
      </c>
      <c r="AT422" s="41" t="s">
        <v>306</v>
      </c>
      <c r="AU422" s="41" t="s">
        <v>86</v>
      </c>
      <c r="AY422" s="17" t="s">
        <v>304</v>
      </c>
      <c r="BE422" s="42">
        <f t="shared" ref="BE422:BE431" si="24">IF(N422="základní",J422,0)</f>
        <v>0</v>
      </c>
      <c r="BF422" s="42">
        <f t="shared" ref="BF422:BF431" si="25">IF(N422="snížená",J422,0)</f>
        <v>0</v>
      </c>
      <c r="BG422" s="42">
        <f t="shared" ref="BG422:BG431" si="26">IF(N422="zákl. přenesená",J422,0)</f>
        <v>0</v>
      </c>
      <c r="BH422" s="42">
        <f t="shared" ref="BH422:BH431" si="27">IF(N422="sníž. přenesená",J422,0)</f>
        <v>0</v>
      </c>
      <c r="BI422" s="42">
        <f t="shared" ref="BI422:BI431" si="28">IF(N422="nulová",J422,0)</f>
        <v>0</v>
      </c>
      <c r="BJ422" s="17" t="s">
        <v>8</v>
      </c>
      <c r="BK422" s="42">
        <f t="shared" ref="BK422:BK431" si="29">ROUND(I422*H422,0)</f>
        <v>0</v>
      </c>
      <c r="BL422" s="17" t="s">
        <v>108</v>
      </c>
      <c r="BM422" s="41" t="s">
        <v>1507</v>
      </c>
    </row>
    <row r="423" spans="2:65" s="1" customFormat="1" ht="37.9" customHeight="1" x14ac:dyDescent="0.2">
      <c r="B423" s="24"/>
      <c r="C423" s="150" t="s">
        <v>888</v>
      </c>
      <c r="D423" s="150" t="s">
        <v>306</v>
      </c>
      <c r="E423" s="151" t="s">
        <v>3911</v>
      </c>
      <c r="F423" s="152" t="s">
        <v>3912</v>
      </c>
      <c r="G423" s="153" t="s">
        <v>1971</v>
      </c>
      <c r="H423" s="154">
        <v>2</v>
      </c>
      <c r="I423" s="40"/>
      <c r="J423" s="155">
        <f t="shared" si="20"/>
        <v>0</v>
      </c>
      <c r="K423" s="152" t="s">
        <v>1</v>
      </c>
      <c r="L423" s="24"/>
      <c r="M423" s="156" t="s">
        <v>1</v>
      </c>
      <c r="N423" s="157" t="s">
        <v>42</v>
      </c>
      <c r="P423" s="158">
        <f t="shared" si="21"/>
        <v>0</v>
      </c>
      <c r="Q423" s="158">
        <v>0</v>
      </c>
      <c r="R423" s="158">
        <f t="shared" si="22"/>
        <v>0</v>
      </c>
      <c r="S423" s="158">
        <v>0</v>
      </c>
      <c r="T423" s="159">
        <f t="shared" si="23"/>
        <v>0</v>
      </c>
      <c r="AR423" s="41" t="s">
        <v>108</v>
      </c>
      <c r="AT423" s="41" t="s">
        <v>306</v>
      </c>
      <c r="AU423" s="41" t="s">
        <v>86</v>
      </c>
      <c r="AY423" s="17" t="s">
        <v>304</v>
      </c>
      <c r="BE423" s="42">
        <f t="shared" si="24"/>
        <v>0</v>
      </c>
      <c r="BF423" s="42">
        <f t="shared" si="25"/>
        <v>0</v>
      </c>
      <c r="BG423" s="42">
        <f t="shared" si="26"/>
        <v>0</v>
      </c>
      <c r="BH423" s="42">
        <f t="shared" si="27"/>
        <v>0</v>
      </c>
      <c r="BI423" s="42">
        <f t="shared" si="28"/>
        <v>0</v>
      </c>
      <c r="BJ423" s="17" t="s">
        <v>8</v>
      </c>
      <c r="BK423" s="42">
        <f t="shared" si="29"/>
        <v>0</v>
      </c>
      <c r="BL423" s="17" t="s">
        <v>108</v>
      </c>
      <c r="BM423" s="41" t="s">
        <v>1520</v>
      </c>
    </row>
    <row r="424" spans="2:65" s="1" customFormat="1" ht="24.2" customHeight="1" x14ac:dyDescent="0.2">
      <c r="B424" s="24"/>
      <c r="C424" s="150" t="s">
        <v>893</v>
      </c>
      <c r="D424" s="150" t="s">
        <v>306</v>
      </c>
      <c r="E424" s="151" t="s">
        <v>3913</v>
      </c>
      <c r="F424" s="152" t="s">
        <v>3914</v>
      </c>
      <c r="G424" s="153" t="s">
        <v>1971</v>
      </c>
      <c r="H424" s="154">
        <v>1</v>
      </c>
      <c r="I424" s="40"/>
      <c r="J424" s="155">
        <f t="shared" si="20"/>
        <v>0</v>
      </c>
      <c r="K424" s="152" t="s">
        <v>1</v>
      </c>
      <c r="L424" s="24"/>
      <c r="M424" s="156" t="s">
        <v>1</v>
      </c>
      <c r="N424" s="157" t="s">
        <v>42</v>
      </c>
      <c r="P424" s="158">
        <f t="shared" si="21"/>
        <v>0</v>
      </c>
      <c r="Q424" s="158">
        <v>0</v>
      </c>
      <c r="R424" s="158">
        <f t="shared" si="22"/>
        <v>0</v>
      </c>
      <c r="S424" s="158">
        <v>0</v>
      </c>
      <c r="T424" s="159">
        <f t="shared" si="23"/>
        <v>0</v>
      </c>
      <c r="AR424" s="41" t="s">
        <v>108</v>
      </c>
      <c r="AT424" s="41" t="s">
        <v>306</v>
      </c>
      <c r="AU424" s="41" t="s">
        <v>86</v>
      </c>
      <c r="AY424" s="17" t="s">
        <v>304</v>
      </c>
      <c r="BE424" s="42">
        <f t="shared" si="24"/>
        <v>0</v>
      </c>
      <c r="BF424" s="42">
        <f t="shared" si="25"/>
        <v>0</v>
      </c>
      <c r="BG424" s="42">
        <f t="shared" si="26"/>
        <v>0</v>
      </c>
      <c r="BH424" s="42">
        <f t="shared" si="27"/>
        <v>0</v>
      </c>
      <c r="BI424" s="42">
        <f t="shared" si="28"/>
        <v>0</v>
      </c>
      <c r="BJ424" s="17" t="s">
        <v>8</v>
      </c>
      <c r="BK424" s="42">
        <f t="shared" si="29"/>
        <v>0</v>
      </c>
      <c r="BL424" s="17" t="s">
        <v>108</v>
      </c>
      <c r="BM424" s="41" t="s">
        <v>1534</v>
      </c>
    </row>
    <row r="425" spans="2:65" s="1" customFormat="1" ht="37.9" customHeight="1" x14ac:dyDescent="0.2">
      <c r="B425" s="24"/>
      <c r="C425" s="150" t="s">
        <v>898</v>
      </c>
      <c r="D425" s="150" t="s">
        <v>306</v>
      </c>
      <c r="E425" s="151" t="s">
        <v>3915</v>
      </c>
      <c r="F425" s="152" t="s">
        <v>3916</v>
      </c>
      <c r="G425" s="153" t="s">
        <v>1971</v>
      </c>
      <c r="H425" s="154">
        <v>2</v>
      </c>
      <c r="I425" s="40"/>
      <c r="J425" s="155">
        <f t="shared" si="20"/>
        <v>0</v>
      </c>
      <c r="K425" s="152" t="s">
        <v>1</v>
      </c>
      <c r="L425" s="24"/>
      <c r="M425" s="156" t="s">
        <v>1</v>
      </c>
      <c r="N425" s="157" t="s">
        <v>42</v>
      </c>
      <c r="P425" s="158">
        <f t="shared" si="21"/>
        <v>0</v>
      </c>
      <c r="Q425" s="158">
        <v>0</v>
      </c>
      <c r="R425" s="158">
        <f t="shared" si="22"/>
        <v>0</v>
      </c>
      <c r="S425" s="158">
        <v>0</v>
      </c>
      <c r="T425" s="159">
        <f t="shared" si="23"/>
        <v>0</v>
      </c>
      <c r="AR425" s="41" t="s">
        <v>108</v>
      </c>
      <c r="AT425" s="41" t="s">
        <v>306</v>
      </c>
      <c r="AU425" s="41" t="s">
        <v>86</v>
      </c>
      <c r="AY425" s="17" t="s">
        <v>304</v>
      </c>
      <c r="BE425" s="42">
        <f t="shared" si="24"/>
        <v>0</v>
      </c>
      <c r="BF425" s="42">
        <f t="shared" si="25"/>
        <v>0</v>
      </c>
      <c r="BG425" s="42">
        <f t="shared" si="26"/>
        <v>0</v>
      </c>
      <c r="BH425" s="42">
        <f t="shared" si="27"/>
        <v>0</v>
      </c>
      <c r="BI425" s="42">
        <f t="shared" si="28"/>
        <v>0</v>
      </c>
      <c r="BJ425" s="17" t="s">
        <v>8</v>
      </c>
      <c r="BK425" s="42">
        <f t="shared" si="29"/>
        <v>0</v>
      </c>
      <c r="BL425" s="17" t="s">
        <v>108</v>
      </c>
      <c r="BM425" s="41" t="s">
        <v>1545</v>
      </c>
    </row>
    <row r="426" spans="2:65" s="1" customFormat="1" ht="21.75" customHeight="1" x14ac:dyDescent="0.2">
      <c r="B426" s="24"/>
      <c r="C426" s="150" t="s">
        <v>905</v>
      </c>
      <c r="D426" s="150" t="s">
        <v>306</v>
      </c>
      <c r="E426" s="151" t="s">
        <v>3917</v>
      </c>
      <c r="F426" s="152" t="s">
        <v>3918</v>
      </c>
      <c r="G426" s="153" t="s">
        <v>1971</v>
      </c>
      <c r="H426" s="154">
        <v>4</v>
      </c>
      <c r="I426" s="40"/>
      <c r="J426" s="155">
        <f t="shared" si="20"/>
        <v>0</v>
      </c>
      <c r="K426" s="152" t="s">
        <v>1</v>
      </c>
      <c r="L426" s="24"/>
      <c r="M426" s="156" t="s">
        <v>1</v>
      </c>
      <c r="N426" s="157" t="s">
        <v>42</v>
      </c>
      <c r="P426" s="158">
        <f t="shared" si="21"/>
        <v>0</v>
      </c>
      <c r="Q426" s="158">
        <v>0</v>
      </c>
      <c r="R426" s="158">
        <f t="shared" si="22"/>
        <v>0</v>
      </c>
      <c r="S426" s="158">
        <v>0</v>
      </c>
      <c r="T426" s="159">
        <f t="shared" si="23"/>
        <v>0</v>
      </c>
      <c r="AR426" s="41" t="s">
        <v>108</v>
      </c>
      <c r="AT426" s="41" t="s">
        <v>306</v>
      </c>
      <c r="AU426" s="41" t="s">
        <v>86</v>
      </c>
      <c r="AY426" s="17" t="s">
        <v>304</v>
      </c>
      <c r="BE426" s="42">
        <f t="shared" si="24"/>
        <v>0</v>
      </c>
      <c r="BF426" s="42">
        <f t="shared" si="25"/>
        <v>0</v>
      </c>
      <c r="BG426" s="42">
        <f t="shared" si="26"/>
        <v>0</v>
      </c>
      <c r="BH426" s="42">
        <f t="shared" si="27"/>
        <v>0</v>
      </c>
      <c r="BI426" s="42">
        <f t="shared" si="28"/>
        <v>0</v>
      </c>
      <c r="BJ426" s="17" t="s">
        <v>8</v>
      </c>
      <c r="BK426" s="42">
        <f t="shared" si="29"/>
        <v>0</v>
      </c>
      <c r="BL426" s="17" t="s">
        <v>108</v>
      </c>
      <c r="BM426" s="41" t="s">
        <v>1558</v>
      </c>
    </row>
    <row r="427" spans="2:65" s="1" customFormat="1" ht="16.5" customHeight="1" x14ac:dyDescent="0.2">
      <c r="B427" s="24"/>
      <c r="C427" s="150" t="s">
        <v>922</v>
      </c>
      <c r="D427" s="150" t="s">
        <v>306</v>
      </c>
      <c r="E427" s="151" t="s">
        <v>3919</v>
      </c>
      <c r="F427" s="152" t="s">
        <v>3920</v>
      </c>
      <c r="G427" s="153" t="s">
        <v>1971</v>
      </c>
      <c r="H427" s="154">
        <v>4</v>
      </c>
      <c r="I427" s="40"/>
      <c r="J427" s="155">
        <f t="shared" si="20"/>
        <v>0</v>
      </c>
      <c r="K427" s="152" t="s">
        <v>1</v>
      </c>
      <c r="L427" s="24"/>
      <c r="M427" s="156" t="s">
        <v>1</v>
      </c>
      <c r="N427" s="157" t="s">
        <v>42</v>
      </c>
      <c r="P427" s="158">
        <f t="shared" si="21"/>
        <v>0</v>
      </c>
      <c r="Q427" s="158">
        <v>0</v>
      </c>
      <c r="R427" s="158">
        <f t="shared" si="22"/>
        <v>0</v>
      </c>
      <c r="S427" s="158">
        <v>0</v>
      </c>
      <c r="T427" s="159">
        <f t="shared" si="23"/>
        <v>0</v>
      </c>
      <c r="AR427" s="41" t="s">
        <v>108</v>
      </c>
      <c r="AT427" s="41" t="s">
        <v>306</v>
      </c>
      <c r="AU427" s="41" t="s">
        <v>86</v>
      </c>
      <c r="AY427" s="17" t="s">
        <v>304</v>
      </c>
      <c r="BE427" s="42">
        <f t="shared" si="24"/>
        <v>0</v>
      </c>
      <c r="BF427" s="42">
        <f t="shared" si="25"/>
        <v>0</v>
      </c>
      <c r="BG427" s="42">
        <f t="shared" si="26"/>
        <v>0</v>
      </c>
      <c r="BH427" s="42">
        <f t="shared" si="27"/>
        <v>0</v>
      </c>
      <c r="BI427" s="42">
        <f t="shared" si="28"/>
        <v>0</v>
      </c>
      <c r="BJ427" s="17" t="s">
        <v>8</v>
      </c>
      <c r="BK427" s="42">
        <f t="shared" si="29"/>
        <v>0</v>
      </c>
      <c r="BL427" s="17" t="s">
        <v>108</v>
      </c>
      <c r="BM427" s="41" t="s">
        <v>1567</v>
      </c>
    </row>
    <row r="428" spans="2:65" s="1" customFormat="1" ht="24.2" customHeight="1" x14ac:dyDescent="0.2">
      <c r="B428" s="24"/>
      <c r="C428" s="150" t="s">
        <v>929</v>
      </c>
      <c r="D428" s="150" t="s">
        <v>306</v>
      </c>
      <c r="E428" s="151" t="s">
        <v>3921</v>
      </c>
      <c r="F428" s="152" t="s">
        <v>3922</v>
      </c>
      <c r="G428" s="153" t="s">
        <v>1971</v>
      </c>
      <c r="H428" s="154">
        <v>1</v>
      </c>
      <c r="I428" s="40"/>
      <c r="J428" s="155">
        <f t="shared" si="20"/>
        <v>0</v>
      </c>
      <c r="K428" s="152" t="s">
        <v>1</v>
      </c>
      <c r="L428" s="24"/>
      <c r="M428" s="156" t="s">
        <v>1</v>
      </c>
      <c r="N428" s="157" t="s">
        <v>42</v>
      </c>
      <c r="P428" s="158">
        <f t="shared" si="21"/>
        <v>0</v>
      </c>
      <c r="Q428" s="158">
        <v>0</v>
      </c>
      <c r="R428" s="158">
        <f t="shared" si="22"/>
        <v>0</v>
      </c>
      <c r="S428" s="158">
        <v>0</v>
      </c>
      <c r="T428" s="159">
        <f t="shared" si="23"/>
        <v>0</v>
      </c>
      <c r="AR428" s="41" t="s">
        <v>108</v>
      </c>
      <c r="AT428" s="41" t="s">
        <v>306</v>
      </c>
      <c r="AU428" s="41" t="s">
        <v>86</v>
      </c>
      <c r="AY428" s="17" t="s">
        <v>304</v>
      </c>
      <c r="BE428" s="42">
        <f t="shared" si="24"/>
        <v>0</v>
      </c>
      <c r="BF428" s="42">
        <f t="shared" si="25"/>
        <v>0</v>
      </c>
      <c r="BG428" s="42">
        <f t="shared" si="26"/>
        <v>0</v>
      </c>
      <c r="BH428" s="42">
        <f t="shared" si="27"/>
        <v>0</v>
      </c>
      <c r="BI428" s="42">
        <f t="shared" si="28"/>
        <v>0</v>
      </c>
      <c r="BJ428" s="17" t="s">
        <v>8</v>
      </c>
      <c r="BK428" s="42">
        <f t="shared" si="29"/>
        <v>0</v>
      </c>
      <c r="BL428" s="17" t="s">
        <v>108</v>
      </c>
      <c r="BM428" s="41" t="s">
        <v>1577</v>
      </c>
    </row>
    <row r="429" spans="2:65" s="1" customFormat="1" ht="49.15" customHeight="1" x14ac:dyDescent="0.2">
      <c r="B429" s="24"/>
      <c r="C429" s="150" t="s">
        <v>933</v>
      </c>
      <c r="D429" s="150" t="s">
        <v>306</v>
      </c>
      <c r="E429" s="151" t="s">
        <v>3923</v>
      </c>
      <c r="F429" s="152" t="s">
        <v>3924</v>
      </c>
      <c r="G429" s="153" t="s">
        <v>1971</v>
      </c>
      <c r="H429" s="154">
        <v>1</v>
      </c>
      <c r="I429" s="40"/>
      <c r="J429" s="155">
        <f t="shared" si="20"/>
        <v>0</v>
      </c>
      <c r="K429" s="152" t="s">
        <v>1</v>
      </c>
      <c r="L429" s="24"/>
      <c r="M429" s="156" t="s">
        <v>1</v>
      </c>
      <c r="N429" s="157" t="s">
        <v>42</v>
      </c>
      <c r="P429" s="158">
        <f t="shared" si="21"/>
        <v>0</v>
      </c>
      <c r="Q429" s="158">
        <v>0</v>
      </c>
      <c r="R429" s="158">
        <f t="shared" si="22"/>
        <v>0</v>
      </c>
      <c r="S429" s="158">
        <v>0</v>
      </c>
      <c r="T429" s="159">
        <f t="shared" si="23"/>
        <v>0</v>
      </c>
      <c r="AR429" s="41" t="s">
        <v>108</v>
      </c>
      <c r="AT429" s="41" t="s">
        <v>306</v>
      </c>
      <c r="AU429" s="41" t="s">
        <v>86</v>
      </c>
      <c r="AY429" s="17" t="s">
        <v>304</v>
      </c>
      <c r="BE429" s="42">
        <f t="shared" si="24"/>
        <v>0</v>
      </c>
      <c r="BF429" s="42">
        <f t="shared" si="25"/>
        <v>0</v>
      </c>
      <c r="BG429" s="42">
        <f t="shared" si="26"/>
        <v>0</v>
      </c>
      <c r="BH429" s="42">
        <f t="shared" si="27"/>
        <v>0</v>
      </c>
      <c r="BI429" s="42">
        <f t="shared" si="28"/>
        <v>0</v>
      </c>
      <c r="BJ429" s="17" t="s">
        <v>8</v>
      </c>
      <c r="BK429" s="42">
        <f t="shared" si="29"/>
        <v>0</v>
      </c>
      <c r="BL429" s="17" t="s">
        <v>108</v>
      </c>
      <c r="BM429" s="41" t="s">
        <v>1590</v>
      </c>
    </row>
    <row r="430" spans="2:65" s="1" customFormat="1" ht="24.2" customHeight="1" x14ac:dyDescent="0.2">
      <c r="B430" s="24"/>
      <c r="C430" s="150" t="s">
        <v>937</v>
      </c>
      <c r="D430" s="150" t="s">
        <v>306</v>
      </c>
      <c r="E430" s="151" t="s">
        <v>3925</v>
      </c>
      <c r="F430" s="152" t="s">
        <v>3926</v>
      </c>
      <c r="G430" s="153" t="s">
        <v>1971</v>
      </c>
      <c r="H430" s="154">
        <v>1</v>
      </c>
      <c r="I430" s="40"/>
      <c r="J430" s="155">
        <f t="shared" si="20"/>
        <v>0</v>
      </c>
      <c r="K430" s="152" t="s">
        <v>1</v>
      </c>
      <c r="L430" s="24"/>
      <c r="M430" s="156" t="s">
        <v>1</v>
      </c>
      <c r="N430" s="157" t="s">
        <v>42</v>
      </c>
      <c r="P430" s="158">
        <f t="shared" si="21"/>
        <v>0</v>
      </c>
      <c r="Q430" s="158">
        <v>0</v>
      </c>
      <c r="R430" s="158">
        <f t="shared" si="22"/>
        <v>0</v>
      </c>
      <c r="S430" s="158">
        <v>0</v>
      </c>
      <c r="T430" s="159">
        <f t="shared" si="23"/>
        <v>0</v>
      </c>
      <c r="AR430" s="41" t="s">
        <v>108</v>
      </c>
      <c r="AT430" s="41" t="s">
        <v>306</v>
      </c>
      <c r="AU430" s="41" t="s">
        <v>86</v>
      </c>
      <c r="AY430" s="17" t="s">
        <v>304</v>
      </c>
      <c r="BE430" s="42">
        <f t="shared" si="24"/>
        <v>0</v>
      </c>
      <c r="BF430" s="42">
        <f t="shared" si="25"/>
        <v>0</v>
      </c>
      <c r="BG430" s="42">
        <f t="shared" si="26"/>
        <v>0</v>
      </c>
      <c r="BH430" s="42">
        <f t="shared" si="27"/>
        <v>0</v>
      </c>
      <c r="BI430" s="42">
        <f t="shared" si="28"/>
        <v>0</v>
      </c>
      <c r="BJ430" s="17" t="s">
        <v>8</v>
      </c>
      <c r="BK430" s="42">
        <f t="shared" si="29"/>
        <v>0</v>
      </c>
      <c r="BL430" s="17" t="s">
        <v>108</v>
      </c>
      <c r="BM430" s="41" t="s">
        <v>1600</v>
      </c>
    </row>
    <row r="431" spans="2:65" s="1" customFormat="1" ht="16.5" customHeight="1" x14ac:dyDescent="0.2">
      <c r="B431" s="24"/>
      <c r="C431" s="150" t="s">
        <v>950</v>
      </c>
      <c r="D431" s="150" t="s">
        <v>306</v>
      </c>
      <c r="E431" s="151" t="s">
        <v>3927</v>
      </c>
      <c r="F431" s="152" t="s">
        <v>3928</v>
      </c>
      <c r="G431" s="153" t="s">
        <v>1971</v>
      </c>
      <c r="H431" s="154">
        <v>1</v>
      </c>
      <c r="I431" s="40"/>
      <c r="J431" s="155">
        <f t="shared" si="20"/>
        <v>0</v>
      </c>
      <c r="K431" s="152" t="s">
        <v>1</v>
      </c>
      <c r="L431" s="24"/>
      <c r="M431" s="156" t="s">
        <v>1</v>
      </c>
      <c r="N431" s="157" t="s">
        <v>42</v>
      </c>
      <c r="P431" s="158">
        <f t="shared" si="21"/>
        <v>0</v>
      </c>
      <c r="Q431" s="158">
        <v>0</v>
      </c>
      <c r="R431" s="158">
        <f t="shared" si="22"/>
        <v>0</v>
      </c>
      <c r="S431" s="158">
        <v>0</v>
      </c>
      <c r="T431" s="159">
        <f t="shared" si="23"/>
        <v>0</v>
      </c>
      <c r="AR431" s="41" t="s">
        <v>108</v>
      </c>
      <c r="AT431" s="41" t="s">
        <v>306</v>
      </c>
      <c r="AU431" s="41" t="s">
        <v>86</v>
      </c>
      <c r="AY431" s="17" t="s">
        <v>304</v>
      </c>
      <c r="BE431" s="42">
        <f t="shared" si="24"/>
        <v>0</v>
      </c>
      <c r="BF431" s="42">
        <f t="shared" si="25"/>
        <v>0</v>
      </c>
      <c r="BG431" s="42">
        <f t="shared" si="26"/>
        <v>0</v>
      </c>
      <c r="BH431" s="42">
        <f t="shared" si="27"/>
        <v>0</v>
      </c>
      <c r="BI431" s="42">
        <f t="shared" si="28"/>
        <v>0</v>
      </c>
      <c r="BJ431" s="17" t="s">
        <v>8</v>
      </c>
      <c r="BK431" s="42">
        <f t="shared" si="29"/>
        <v>0</v>
      </c>
      <c r="BL431" s="17" t="s">
        <v>108</v>
      </c>
      <c r="BM431" s="41" t="s">
        <v>1609</v>
      </c>
    </row>
    <row r="432" spans="2:65" s="11" customFormat="1" ht="22.9" customHeight="1" x14ac:dyDescent="0.2">
      <c r="B432" s="142"/>
      <c r="D432" s="37" t="s">
        <v>76</v>
      </c>
      <c r="E432" s="148" t="s">
        <v>100</v>
      </c>
      <c r="F432" s="148" t="s">
        <v>1296</v>
      </c>
      <c r="J432" s="149">
        <f>BK432</f>
        <v>0</v>
      </c>
      <c r="L432" s="142"/>
      <c r="M432" s="145"/>
      <c r="P432" s="146">
        <f>SUM(P433:P443)</f>
        <v>0</v>
      </c>
      <c r="R432" s="146">
        <f>SUM(R433:R443)</f>
        <v>0</v>
      </c>
      <c r="T432" s="147">
        <f>SUM(T433:T443)</f>
        <v>0</v>
      </c>
      <c r="AR432" s="37" t="s">
        <v>8</v>
      </c>
      <c r="AT432" s="38" t="s">
        <v>76</v>
      </c>
      <c r="AU432" s="38" t="s">
        <v>8</v>
      </c>
      <c r="AY432" s="37" t="s">
        <v>304</v>
      </c>
      <c r="BK432" s="39">
        <f>SUM(BK433:BK443)</f>
        <v>0</v>
      </c>
    </row>
    <row r="433" spans="2:65" s="1" customFormat="1" ht="33" customHeight="1" x14ac:dyDescent="0.2">
      <c r="B433" s="24"/>
      <c r="C433" s="150" t="s">
        <v>963</v>
      </c>
      <c r="D433" s="150" t="s">
        <v>306</v>
      </c>
      <c r="E433" s="151" t="s">
        <v>3929</v>
      </c>
      <c r="F433" s="152" t="s">
        <v>3930</v>
      </c>
      <c r="G433" s="153" t="s">
        <v>325</v>
      </c>
      <c r="H433" s="154">
        <v>70.95</v>
      </c>
      <c r="I433" s="40"/>
      <c r="J433" s="155">
        <f>ROUND(I433*H433,0)</f>
        <v>0</v>
      </c>
      <c r="K433" s="152" t="s">
        <v>1</v>
      </c>
      <c r="L433" s="24"/>
      <c r="M433" s="156" t="s">
        <v>1</v>
      </c>
      <c r="N433" s="157" t="s">
        <v>42</v>
      </c>
      <c r="P433" s="158">
        <f>O433*H433</f>
        <v>0</v>
      </c>
      <c r="Q433" s="158">
        <v>0</v>
      </c>
      <c r="R433" s="158">
        <f>Q433*H433</f>
        <v>0</v>
      </c>
      <c r="S433" s="158">
        <v>0</v>
      </c>
      <c r="T433" s="159">
        <f>S433*H433</f>
        <v>0</v>
      </c>
      <c r="AR433" s="41" t="s">
        <v>108</v>
      </c>
      <c r="AT433" s="41" t="s">
        <v>306</v>
      </c>
      <c r="AU433" s="41" t="s">
        <v>86</v>
      </c>
      <c r="AY433" s="17" t="s">
        <v>304</v>
      </c>
      <c r="BE433" s="42">
        <f>IF(N433="základní",J433,0)</f>
        <v>0</v>
      </c>
      <c r="BF433" s="42">
        <f>IF(N433="snížená",J433,0)</f>
        <v>0</v>
      </c>
      <c r="BG433" s="42">
        <f>IF(N433="zákl. přenesená",J433,0)</f>
        <v>0</v>
      </c>
      <c r="BH433" s="42">
        <f>IF(N433="sníž. přenesená",J433,0)</f>
        <v>0</v>
      </c>
      <c r="BI433" s="42">
        <f>IF(N433="nulová",J433,0)</f>
        <v>0</v>
      </c>
      <c r="BJ433" s="17" t="s">
        <v>8</v>
      </c>
      <c r="BK433" s="42">
        <f>ROUND(I433*H433,0)</f>
        <v>0</v>
      </c>
      <c r="BL433" s="17" t="s">
        <v>108</v>
      </c>
      <c r="BM433" s="41" t="s">
        <v>1617</v>
      </c>
    </row>
    <row r="434" spans="2:65" s="15" customFormat="1" x14ac:dyDescent="0.2">
      <c r="B434" s="195"/>
      <c r="D434" s="161" t="s">
        <v>327</v>
      </c>
      <c r="E434" s="48" t="s">
        <v>1</v>
      </c>
      <c r="F434" s="196" t="s">
        <v>3656</v>
      </c>
      <c r="H434" s="48" t="s">
        <v>1</v>
      </c>
      <c r="L434" s="195"/>
      <c r="M434" s="197"/>
      <c r="T434" s="198"/>
      <c r="AT434" s="48" t="s">
        <v>327</v>
      </c>
      <c r="AU434" s="48" t="s">
        <v>86</v>
      </c>
      <c r="AV434" s="15" t="s">
        <v>8</v>
      </c>
      <c r="AW434" s="15" t="s">
        <v>33</v>
      </c>
      <c r="AX434" s="15" t="s">
        <v>77</v>
      </c>
      <c r="AY434" s="48" t="s">
        <v>304</v>
      </c>
    </row>
    <row r="435" spans="2:65" s="12" customFormat="1" x14ac:dyDescent="0.2">
      <c r="B435" s="160"/>
      <c r="D435" s="161" t="s">
        <v>327</v>
      </c>
      <c r="E435" s="43" t="s">
        <v>1</v>
      </c>
      <c r="F435" s="162" t="s">
        <v>3727</v>
      </c>
      <c r="H435" s="163">
        <v>47.25</v>
      </c>
      <c r="L435" s="160"/>
      <c r="M435" s="164"/>
      <c r="T435" s="165"/>
      <c r="AT435" s="43" t="s">
        <v>327</v>
      </c>
      <c r="AU435" s="43" t="s">
        <v>86</v>
      </c>
      <c r="AV435" s="12" t="s">
        <v>86</v>
      </c>
      <c r="AW435" s="12" t="s">
        <v>33</v>
      </c>
      <c r="AX435" s="12" t="s">
        <v>77</v>
      </c>
      <c r="AY435" s="43" t="s">
        <v>304</v>
      </c>
    </row>
    <row r="436" spans="2:65" s="12" customFormat="1" x14ac:dyDescent="0.2">
      <c r="B436" s="160"/>
      <c r="D436" s="161" t="s">
        <v>327</v>
      </c>
      <c r="E436" s="43" t="s">
        <v>1</v>
      </c>
      <c r="F436" s="162" t="s">
        <v>3728</v>
      </c>
      <c r="H436" s="163">
        <v>12</v>
      </c>
      <c r="L436" s="160"/>
      <c r="M436" s="164"/>
      <c r="T436" s="165"/>
      <c r="AT436" s="43" t="s">
        <v>327</v>
      </c>
      <c r="AU436" s="43" t="s">
        <v>86</v>
      </c>
      <c r="AV436" s="12" t="s">
        <v>86</v>
      </c>
      <c r="AW436" s="12" t="s">
        <v>33</v>
      </c>
      <c r="AX436" s="12" t="s">
        <v>77</v>
      </c>
      <c r="AY436" s="43" t="s">
        <v>304</v>
      </c>
    </row>
    <row r="437" spans="2:65" s="13" customFormat="1" x14ac:dyDescent="0.2">
      <c r="B437" s="166"/>
      <c r="D437" s="161" t="s">
        <v>327</v>
      </c>
      <c r="E437" s="44" t="s">
        <v>1</v>
      </c>
      <c r="F437" s="167" t="s">
        <v>335</v>
      </c>
      <c r="H437" s="168">
        <v>59.25</v>
      </c>
      <c r="L437" s="166"/>
      <c r="M437" s="169"/>
      <c r="T437" s="170"/>
      <c r="AT437" s="44" t="s">
        <v>327</v>
      </c>
      <c r="AU437" s="44" t="s">
        <v>86</v>
      </c>
      <c r="AV437" s="13" t="s">
        <v>315</v>
      </c>
      <c r="AW437" s="13" t="s">
        <v>33</v>
      </c>
      <c r="AX437" s="13" t="s">
        <v>77</v>
      </c>
      <c r="AY437" s="44" t="s">
        <v>304</v>
      </c>
    </row>
    <row r="438" spans="2:65" s="15" customFormat="1" x14ac:dyDescent="0.2">
      <c r="B438" s="195"/>
      <c r="D438" s="161" t="s">
        <v>327</v>
      </c>
      <c r="E438" s="48" t="s">
        <v>1</v>
      </c>
      <c r="F438" s="196" t="s">
        <v>3651</v>
      </c>
      <c r="H438" s="48" t="s">
        <v>1</v>
      </c>
      <c r="L438" s="195"/>
      <c r="M438" s="197"/>
      <c r="T438" s="198"/>
      <c r="AT438" s="48" t="s">
        <v>327</v>
      </c>
      <c r="AU438" s="48" t="s">
        <v>86</v>
      </c>
      <c r="AV438" s="15" t="s">
        <v>8</v>
      </c>
      <c r="AW438" s="15" t="s">
        <v>33</v>
      </c>
      <c r="AX438" s="15" t="s">
        <v>77</v>
      </c>
      <c r="AY438" s="48" t="s">
        <v>304</v>
      </c>
    </row>
    <row r="439" spans="2:65" s="12" customFormat="1" x14ac:dyDescent="0.2">
      <c r="B439" s="160"/>
      <c r="D439" s="161" t="s">
        <v>327</v>
      </c>
      <c r="E439" s="43" t="s">
        <v>1</v>
      </c>
      <c r="F439" s="162" t="s">
        <v>3729</v>
      </c>
      <c r="H439" s="163">
        <v>11.7</v>
      </c>
      <c r="L439" s="160"/>
      <c r="M439" s="164"/>
      <c r="T439" s="165"/>
      <c r="AT439" s="43" t="s">
        <v>327</v>
      </c>
      <c r="AU439" s="43" t="s">
        <v>86</v>
      </c>
      <c r="AV439" s="12" t="s">
        <v>86</v>
      </c>
      <c r="AW439" s="12" t="s">
        <v>33</v>
      </c>
      <c r="AX439" s="12" t="s">
        <v>77</v>
      </c>
      <c r="AY439" s="43" t="s">
        <v>304</v>
      </c>
    </row>
    <row r="440" spans="2:65" s="13" customFormat="1" x14ac:dyDescent="0.2">
      <c r="B440" s="166"/>
      <c r="D440" s="161" t="s">
        <v>327</v>
      </c>
      <c r="E440" s="44" t="s">
        <v>1</v>
      </c>
      <c r="F440" s="167" t="s">
        <v>335</v>
      </c>
      <c r="H440" s="168">
        <v>11.7</v>
      </c>
      <c r="L440" s="166"/>
      <c r="M440" s="169"/>
      <c r="T440" s="170"/>
      <c r="AT440" s="44" t="s">
        <v>327</v>
      </c>
      <c r="AU440" s="44" t="s">
        <v>86</v>
      </c>
      <c r="AV440" s="13" t="s">
        <v>315</v>
      </c>
      <c r="AW440" s="13" t="s">
        <v>33</v>
      </c>
      <c r="AX440" s="13" t="s">
        <v>77</v>
      </c>
      <c r="AY440" s="44" t="s">
        <v>304</v>
      </c>
    </row>
    <row r="441" spans="2:65" s="14" customFormat="1" x14ac:dyDescent="0.2">
      <c r="B441" s="171"/>
      <c r="D441" s="161" t="s">
        <v>327</v>
      </c>
      <c r="E441" s="45" t="s">
        <v>1</v>
      </c>
      <c r="F441" s="172" t="s">
        <v>380</v>
      </c>
      <c r="H441" s="173">
        <v>70.95</v>
      </c>
      <c r="L441" s="171"/>
      <c r="M441" s="174"/>
      <c r="T441" s="175"/>
      <c r="AT441" s="45" t="s">
        <v>327</v>
      </c>
      <c r="AU441" s="45" t="s">
        <v>86</v>
      </c>
      <c r="AV441" s="14" t="s">
        <v>108</v>
      </c>
      <c r="AW441" s="14" t="s">
        <v>33</v>
      </c>
      <c r="AX441" s="14" t="s">
        <v>8</v>
      </c>
      <c r="AY441" s="45" t="s">
        <v>304</v>
      </c>
    </row>
    <row r="442" spans="2:65" s="1" customFormat="1" ht="37.9" customHeight="1" x14ac:dyDescent="0.2">
      <c r="B442" s="24"/>
      <c r="C442" s="150" t="s">
        <v>968</v>
      </c>
      <c r="D442" s="150" t="s">
        <v>306</v>
      </c>
      <c r="E442" s="151" t="s">
        <v>3931</v>
      </c>
      <c r="F442" s="152" t="s">
        <v>3932</v>
      </c>
      <c r="G442" s="153" t="s">
        <v>1971</v>
      </c>
      <c r="H442" s="154">
        <v>3</v>
      </c>
      <c r="I442" s="40"/>
      <c r="J442" s="155">
        <f>ROUND(I442*H442,0)</f>
        <v>0</v>
      </c>
      <c r="K442" s="152" t="s">
        <v>1</v>
      </c>
      <c r="L442" s="24"/>
      <c r="M442" s="156" t="s">
        <v>1</v>
      </c>
      <c r="N442" s="157" t="s">
        <v>42</v>
      </c>
      <c r="P442" s="158">
        <f>O442*H442</f>
        <v>0</v>
      </c>
      <c r="Q442" s="158">
        <v>0</v>
      </c>
      <c r="R442" s="158">
        <f>Q442*H442</f>
        <v>0</v>
      </c>
      <c r="S442" s="158">
        <v>0</v>
      </c>
      <c r="T442" s="159">
        <f>S442*H442</f>
        <v>0</v>
      </c>
      <c r="AR442" s="41" t="s">
        <v>108</v>
      </c>
      <c r="AT442" s="41" t="s">
        <v>306</v>
      </c>
      <c r="AU442" s="41" t="s">
        <v>86</v>
      </c>
      <c r="AY442" s="17" t="s">
        <v>304</v>
      </c>
      <c r="BE442" s="42">
        <f>IF(N442="základní",J442,0)</f>
        <v>0</v>
      </c>
      <c r="BF442" s="42">
        <f>IF(N442="snížená",J442,0)</f>
        <v>0</v>
      </c>
      <c r="BG442" s="42">
        <f>IF(N442="zákl. přenesená",J442,0)</f>
        <v>0</v>
      </c>
      <c r="BH442" s="42">
        <f>IF(N442="sníž. přenesená",J442,0)</f>
        <v>0</v>
      </c>
      <c r="BI442" s="42">
        <f>IF(N442="nulová",J442,0)</f>
        <v>0</v>
      </c>
      <c r="BJ442" s="17" t="s">
        <v>8</v>
      </c>
      <c r="BK442" s="42">
        <f>ROUND(I442*H442,0)</f>
        <v>0</v>
      </c>
      <c r="BL442" s="17" t="s">
        <v>108</v>
      </c>
      <c r="BM442" s="41" t="s">
        <v>1627</v>
      </c>
    </row>
    <row r="443" spans="2:65" s="1" customFormat="1" ht="44.25" customHeight="1" x14ac:dyDescent="0.2">
      <c r="B443" s="24"/>
      <c r="C443" s="150" t="s">
        <v>972</v>
      </c>
      <c r="D443" s="150" t="s">
        <v>306</v>
      </c>
      <c r="E443" s="151" t="s">
        <v>3933</v>
      </c>
      <c r="F443" s="152" t="s">
        <v>3934</v>
      </c>
      <c r="G443" s="153" t="s">
        <v>1971</v>
      </c>
      <c r="H443" s="154">
        <v>3</v>
      </c>
      <c r="I443" s="40"/>
      <c r="J443" s="155">
        <f>ROUND(I443*H443,0)</f>
        <v>0</v>
      </c>
      <c r="K443" s="152" t="s">
        <v>1</v>
      </c>
      <c r="L443" s="24"/>
      <c r="M443" s="156" t="s">
        <v>1</v>
      </c>
      <c r="N443" s="157" t="s">
        <v>42</v>
      </c>
      <c r="P443" s="158">
        <f>O443*H443</f>
        <v>0</v>
      </c>
      <c r="Q443" s="158">
        <v>0</v>
      </c>
      <c r="R443" s="158">
        <f>Q443*H443</f>
        <v>0</v>
      </c>
      <c r="S443" s="158">
        <v>0</v>
      </c>
      <c r="T443" s="159">
        <f>S443*H443</f>
        <v>0</v>
      </c>
      <c r="AR443" s="41" t="s">
        <v>108</v>
      </c>
      <c r="AT443" s="41" t="s">
        <v>306</v>
      </c>
      <c r="AU443" s="41" t="s">
        <v>86</v>
      </c>
      <c r="AY443" s="17" t="s">
        <v>304</v>
      </c>
      <c r="BE443" s="42">
        <f>IF(N443="základní",J443,0)</f>
        <v>0</v>
      </c>
      <c r="BF443" s="42">
        <f>IF(N443="snížená",J443,0)</f>
        <v>0</v>
      </c>
      <c r="BG443" s="42">
        <f>IF(N443="zákl. přenesená",J443,0)</f>
        <v>0</v>
      </c>
      <c r="BH443" s="42">
        <f>IF(N443="sníž. přenesená",J443,0)</f>
        <v>0</v>
      </c>
      <c r="BI443" s="42">
        <f>IF(N443="nulová",J443,0)</f>
        <v>0</v>
      </c>
      <c r="BJ443" s="17" t="s">
        <v>8</v>
      </c>
      <c r="BK443" s="42">
        <f>ROUND(I443*H443,0)</f>
        <v>0</v>
      </c>
      <c r="BL443" s="17" t="s">
        <v>108</v>
      </c>
      <c r="BM443" s="41" t="s">
        <v>1641</v>
      </c>
    </row>
    <row r="444" spans="2:65" s="11" customFormat="1" ht="22.9" customHeight="1" x14ac:dyDescent="0.2">
      <c r="B444" s="142"/>
      <c r="D444" s="37" t="s">
        <v>76</v>
      </c>
      <c r="E444" s="148" t="s">
        <v>1755</v>
      </c>
      <c r="F444" s="148" t="s">
        <v>1756</v>
      </c>
      <c r="J444" s="149">
        <f>BK444</f>
        <v>0</v>
      </c>
      <c r="L444" s="142"/>
      <c r="M444" s="145"/>
      <c r="P444" s="146">
        <f>SUM(P445:P450)</f>
        <v>0</v>
      </c>
      <c r="R444" s="146">
        <f>SUM(R445:R450)</f>
        <v>0</v>
      </c>
      <c r="T444" s="147">
        <f>SUM(T445:T450)</f>
        <v>0</v>
      </c>
      <c r="AR444" s="37" t="s">
        <v>8</v>
      </c>
      <c r="AT444" s="38" t="s">
        <v>76</v>
      </c>
      <c r="AU444" s="38" t="s">
        <v>8</v>
      </c>
      <c r="AY444" s="37" t="s">
        <v>304</v>
      </c>
      <c r="BK444" s="39">
        <f>SUM(BK445:BK450)</f>
        <v>0</v>
      </c>
    </row>
    <row r="445" spans="2:65" s="1" customFormat="1" ht="16.5" customHeight="1" x14ac:dyDescent="0.2">
      <c r="B445" s="24"/>
      <c r="C445" s="150" t="s">
        <v>995</v>
      </c>
      <c r="D445" s="150" t="s">
        <v>306</v>
      </c>
      <c r="E445" s="151" t="s">
        <v>3935</v>
      </c>
      <c r="F445" s="152" t="s">
        <v>3936</v>
      </c>
      <c r="G445" s="153" t="s">
        <v>416</v>
      </c>
      <c r="H445" s="154">
        <v>31.218</v>
      </c>
      <c r="I445" s="40"/>
      <c r="J445" s="155">
        <f>ROUND(I445*H445,0)</f>
        <v>0</v>
      </c>
      <c r="K445" s="152" t="s">
        <v>1</v>
      </c>
      <c r="L445" s="24"/>
      <c r="M445" s="156" t="s">
        <v>1</v>
      </c>
      <c r="N445" s="157" t="s">
        <v>42</v>
      </c>
      <c r="P445" s="158">
        <f>O445*H445</f>
        <v>0</v>
      </c>
      <c r="Q445" s="158">
        <v>0</v>
      </c>
      <c r="R445" s="158">
        <f>Q445*H445</f>
        <v>0</v>
      </c>
      <c r="S445" s="158">
        <v>0</v>
      </c>
      <c r="T445" s="159">
        <f>S445*H445</f>
        <v>0</v>
      </c>
      <c r="AR445" s="41" t="s">
        <v>108</v>
      </c>
      <c r="AT445" s="41" t="s">
        <v>306</v>
      </c>
      <c r="AU445" s="41" t="s">
        <v>86</v>
      </c>
      <c r="AY445" s="17" t="s">
        <v>304</v>
      </c>
      <c r="BE445" s="42">
        <f>IF(N445="základní",J445,0)</f>
        <v>0</v>
      </c>
      <c r="BF445" s="42">
        <f>IF(N445="snížená",J445,0)</f>
        <v>0</v>
      </c>
      <c r="BG445" s="42">
        <f>IF(N445="zákl. přenesená",J445,0)</f>
        <v>0</v>
      </c>
      <c r="BH445" s="42">
        <f>IF(N445="sníž. přenesená",J445,0)</f>
        <v>0</v>
      </c>
      <c r="BI445" s="42">
        <f>IF(N445="nulová",J445,0)</f>
        <v>0</v>
      </c>
      <c r="BJ445" s="17" t="s">
        <v>8</v>
      </c>
      <c r="BK445" s="42">
        <f>ROUND(I445*H445,0)</f>
        <v>0</v>
      </c>
      <c r="BL445" s="17" t="s">
        <v>108</v>
      </c>
      <c r="BM445" s="41" t="s">
        <v>1650</v>
      </c>
    </row>
    <row r="446" spans="2:65" s="1" customFormat="1" ht="24.2" customHeight="1" x14ac:dyDescent="0.2">
      <c r="B446" s="24"/>
      <c r="C446" s="150" t="s">
        <v>1000</v>
      </c>
      <c r="D446" s="150" t="s">
        <v>306</v>
      </c>
      <c r="E446" s="151" t="s">
        <v>3937</v>
      </c>
      <c r="F446" s="152" t="s">
        <v>3938</v>
      </c>
      <c r="G446" s="153" t="s">
        <v>416</v>
      </c>
      <c r="H446" s="154">
        <v>624.36</v>
      </c>
      <c r="I446" s="40"/>
      <c r="J446" s="155">
        <f>ROUND(I446*H446,0)</f>
        <v>0</v>
      </c>
      <c r="K446" s="152" t="s">
        <v>1</v>
      </c>
      <c r="L446" s="24"/>
      <c r="M446" s="156" t="s">
        <v>1</v>
      </c>
      <c r="N446" s="157" t="s">
        <v>42</v>
      </c>
      <c r="P446" s="158">
        <f>O446*H446</f>
        <v>0</v>
      </c>
      <c r="Q446" s="158">
        <v>0</v>
      </c>
      <c r="R446" s="158">
        <f>Q446*H446</f>
        <v>0</v>
      </c>
      <c r="S446" s="158">
        <v>0</v>
      </c>
      <c r="T446" s="159">
        <f>S446*H446</f>
        <v>0</v>
      </c>
      <c r="AR446" s="41" t="s">
        <v>108</v>
      </c>
      <c r="AT446" s="41" t="s">
        <v>306</v>
      </c>
      <c r="AU446" s="41" t="s">
        <v>86</v>
      </c>
      <c r="AY446" s="17" t="s">
        <v>304</v>
      </c>
      <c r="BE446" s="42">
        <f>IF(N446="základní",J446,0)</f>
        <v>0</v>
      </c>
      <c r="BF446" s="42">
        <f>IF(N446="snížená",J446,0)</f>
        <v>0</v>
      </c>
      <c r="BG446" s="42">
        <f>IF(N446="zákl. přenesená",J446,0)</f>
        <v>0</v>
      </c>
      <c r="BH446" s="42">
        <f>IF(N446="sníž. přenesená",J446,0)</f>
        <v>0</v>
      </c>
      <c r="BI446" s="42">
        <f>IF(N446="nulová",J446,0)</f>
        <v>0</v>
      </c>
      <c r="BJ446" s="17" t="s">
        <v>8</v>
      </c>
      <c r="BK446" s="42">
        <f>ROUND(I446*H446,0)</f>
        <v>0</v>
      </c>
      <c r="BL446" s="17" t="s">
        <v>108</v>
      </c>
      <c r="BM446" s="41" t="s">
        <v>1660</v>
      </c>
    </row>
    <row r="447" spans="2:65" s="12" customFormat="1" x14ac:dyDescent="0.2">
      <c r="B447" s="160"/>
      <c r="D447" s="161" t="s">
        <v>327</v>
      </c>
      <c r="E447" s="43" t="s">
        <v>1</v>
      </c>
      <c r="F447" s="162" t="s">
        <v>3939</v>
      </c>
      <c r="H447" s="163">
        <v>624.36</v>
      </c>
      <c r="L447" s="160"/>
      <c r="M447" s="164"/>
      <c r="T447" s="165"/>
      <c r="AT447" s="43" t="s">
        <v>327</v>
      </c>
      <c r="AU447" s="43" t="s">
        <v>86</v>
      </c>
      <c r="AV447" s="12" t="s">
        <v>86</v>
      </c>
      <c r="AW447" s="12" t="s">
        <v>33</v>
      </c>
      <c r="AX447" s="12" t="s">
        <v>77</v>
      </c>
      <c r="AY447" s="43" t="s">
        <v>304</v>
      </c>
    </row>
    <row r="448" spans="2:65" s="14" customFormat="1" x14ac:dyDescent="0.2">
      <c r="B448" s="171"/>
      <c r="D448" s="161" t="s">
        <v>327</v>
      </c>
      <c r="E448" s="45" t="s">
        <v>1</v>
      </c>
      <c r="F448" s="172" t="s">
        <v>380</v>
      </c>
      <c r="H448" s="173">
        <v>624.36</v>
      </c>
      <c r="L448" s="171"/>
      <c r="M448" s="174"/>
      <c r="T448" s="175"/>
      <c r="AT448" s="45" t="s">
        <v>327</v>
      </c>
      <c r="AU448" s="45" t="s">
        <v>86</v>
      </c>
      <c r="AV448" s="14" t="s">
        <v>108</v>
      </c>
      <c r="AW448" s="14" t="s">
        <v>33</v>
      </c>
      <c r="AX448" s="14" t="s">
        <v>8</v>
      </c>
      <c r="AY448" s="45" t="s">
        <v>304</v>
      </c>
    </row>
    <row r="449" spans="2:65" s="1" customFormat="1" ht="24.2" customHeight="1" x14ac:dyDescent="0.2">
      <c r="B449" s="24"/>
      <c r="C449" s="150" t="s">
        <v>1013</v>
      </c>
      <c r="D449" s="150" t="s">
        <v>306</v>
      </c>
      <c r="E449" s="151" t="s">
        <v>3940</v>
      </c>
      <c r="F449" s="152" t="s">
        <v>3941</v>
      </c>
      <c r="G449" s="153" t="s">
        <v>416</v>
      </c>
      <c r="H449" s="154">
        <v>31.218</v>
      </c>
      <c r="I449" s="40"/>
      <c r="J449" s="155">
        <f>ROUND(I449*H449,0)</f>
        <v>0</v>
      </c>
      <c r="K449" s="152" t="s">
        <v>1</v>
      </c>
      <c r="L449" s="24"/>
      <c r="M449" s="156" t="s">
        <v>1</v>
      </c>
      <c r="N449" s="157" t="s">
        <v>42</v>
      </c>
      <c r="P449" s="158">
        <f>O449*H449</f>
        <v>0</v>
      </c>
      <c r="Q449" s="158">
        <v>0</v>
      </c>
      <c r="R449" s="158">
        <f>Q449*H449</f>
        <v>0</v>
      </c>
      <c r="S449" s="158">
        <v>0</v>
      </c>
      <c r="T449" s="159">
        <f>S449*H449</f>
        <v>0</v>
      </c>
      <c r="AR449" s="41" t="s">
        <v>108</v>
      </c>
      <c r="AT449" s="41" t="s">
        <v>306</v>
      </c>
      <c r="AU449" s="41" t="s">
        <v>86</v>
      </c>
      <c r="AY449" s="17" t="s">
        <v>304</v>
      </c>
      <c r="BE449" s="42">
        <f>IF(N449="základní",J449,0)</f>
        <v>0</v>
      </c>
      <c r="BF449" s="42">
        <f>IF(N449="snížená",J449,0)</f>
        <v>0</v>
      </c>
      <c r="BG449" s="42">
        <f>IF(N449="zákl. přenesená",J449,0)</f>
        <v>0</v>
      </c>
      <c r="BH449" s="42">
        <f>IF(N449="sníž. přenesená",J449,0)</f>
        <v>0</v>
      </c>
      <c r="BI449" s="42">
        <f>IF(N449="nulová",J449,0)</f>
        <v>0</v>
      </c>
      <c r="BJ449" s="17" t="s">
        <v>8</v>
      </c>
      <c r="BK449" s="42">
        <f>ROUND(I449*H449,0)</f>
        <v>0</v>
      </c>
      <c r="BL449" s="17" t="s">
        <v>108</v>
      </c>
      <c r="BM449" s="41" t="s">
        <v>1670</v>
      </c>
    </row>
    <row r="450" spans="2:65" s="1" customFormat="1" ht="49.15" customHeight="1" x14ac:dyDescent="0.2">
      <c r="B450" s="24"/>
      <c r="C450" s="150" t="s">
        <v>1018</v>
      </c>
      <c r="D450" s="150" t="s">
        <v>306</v>
      </c>
      <c r="E450" s="151" t="s">
        <v>3942</v>
      </c>
      <c r="F450" s="152" t="s">
        <v>3943</v>
      </c>
      <c r="G450" s="153" t="s">
        <v>416</v>
      </c>
      <c r="H450" s="154">
        <v>31.218</v>
      </c>
      <c r="I450" s="40"/>
      <c r="J450" s="155">
        <f>ROUND(I450*H450,0)</f>
        <v>0</v>
      </c>
      <c r="K450" s="152" t="s">
        <v>1</v>
      </c>
      <c r="L450" s="24"/>
      <c r="M450" s="156" t="s">
        <v>1</v>
      </c>
      <c r="N450" s="157" t="s">
        <v>42</v>
      </c>
      <c r="P450" s="158">
        <f>O450*H450</f>
        <v>0</v>
      </c>
      <c r="Q450" s="158">
        <v>0</v>
      </c>
      <c r="R450" s="158">
        <f>Q450*H450</f>
        <v>0</v>
      </c>
      <c r="S450" s="158">
        <v>0</v>
      </c>
      <c r="T450" s="159">
        <f>S450*H450</f>
        <v>0</v>
      </c>
      <c r="AR450" s="41" t="s">
        <v>108</v>
      </c>
      <c r="AT450" s="41" t="s">
        <v>306</v>
      </c>
      <c r="AU450" s="41" t="s">
        <v>86</v>
      </c>
      <c r="AY450" s="17" t="s">
        <v>304</v>
      </c>
      <c r="BE450" s="42">
        <f>IF(N450="základní",J450,0)</f>
        <v>0</v>
      </c>
      <c r="BF450" s="42">
        <f>IF(N450="snížená",J450,0)</f>
        <v>0</v>
      </c>
      <c r="BG450" s="42">
        <f>IF(N450="zákl. přenesená",J450,0)</f>
        <v>0</v>
      </c>
      <c r="BH450" s="42">
        <f>IF(N450="sníž. přenesená",J450,0)</f>
        <v>0</v>
      </c>
      <c r="BI450" s="42">
        <f>IF(N450="nulová",J450,0)</f>
        <v>0</v>
      </c>
      <c r="BJ450" s="17" t="s">
        <v>8</v>
      </c>
      <c r="BK450" s="42">
        <f>ROUND(I450*H450,0)</f>
        <v>0</v>
      </c>
      <c r="BL450" s="17" t="s">
        <v>108</v>
      </c>
      <c r="BM450" s="41" t="s">
        <v>1679</v>
      </c>
    </row>
    <row r="451" spans="2:65" s="11" customFormat="1" ht="22.9" customHeight="1" x14ac:dyDescent="0.2">
      <c r="B451" s="142"/>
      <c r="D451" s="37" t="s">
        <v>76</v>
      </c>
      <c r="E451" s="148" t="s">
        <v>1774</v>
      </c>
      <c r="F451" s="148" t="s">
        <v>1775</v>
      </c>
      <c r="J451" s="149">
        <f>BK451</f>
        <v>0</v>
      </c>
      <c r="L451" s="142"/>
      <c r="M451" s="145"/>
      <c r="P451" s="146">
        <f>SUM(P452:P453)</f>
        <v>0</v>
      </c>
      <c r="R451" s="146">
        <f>SUM(R452:R453)</f>
        <v>0</v>
      </c>
      <c r="T451" s="147">
        <f>SUM(T452:T453)</f>
        <v>0</v>
      </c>
      <c r="AR451" s="37" t="s">
        <v>8</v>
      </c>
      <c r="AT451" s="38" t="s">
        <v>76</v>
      </c>
      <c r="AU451" s="38" t="s">
        <v>8</v>
      </c>
      <c r="AY451" s="37" t="s">
        <v>304</v>
      </c>
      <c r="BK451" s="39">
        <f>SUM(BK452:BK453)</f>
        <v>0</v>
      </c>
    </row>
    <row r="452" spans="2:65" s="1" customFormat="1" ht="33" customHeight="1" x14ac:dyDescent="0.2">
      <c r="B452" s="24"/>
      <c r="C452" s="150" t="s">
        <v>1033</v>
      </c>
      <c r="D452" s="150" t="s">
        <v>306</v>
      </c>
      <c r="E452" s="151" t="s">
        <v>3944</v>
      </c>
      <c r="F452" s="152" t="s">
        <v>3945</v>
      </c>
      <c r="G452" s="153" t="s">
        <v>416</v>
      </c>
      <c r="H452" s="154">
        <v>41.826999999999998</v>
      </c>
      <c r="I452" s="40"/>
      <c r="J452" s="155">
        <f>ROUND(I452*H452,0)</f>
        <v>0</v>
      </c>
      <c r="K452" s="152" t="s">
        <v>1</v>
      </c>
      <c r="L452" s="24"/>
      <c r="M452" s="156" t="s">
        <v>1</v>
      </c>
      <c r="N452" s="157" t="s">
        <v>42</v>
      </c>
      <c r="P452" s="158">
        <f>O452*H452</f>
        <v>0</v>
      </c>
      <c r="Q452" s="158">
        <v>0</v>
      </c>
      <c r="R452" s="158">
        <f>Q452*H452</f>
        <v>0</v>
      </c>
      <c r="S452" s="158">
        <v>0</v>
      </c>
      <c r="T452" s="159">
        <f>S452*H452</f>
        <v>0</v>
      </c>
      <c r="AR452" s="41" t="s">
        <v>108</v>
      </c>
      <c r="AT452" s="41" t="s">
        <v>306</v>
      </c>
      <c r="AU452" s="41" t="s">
        <v>86</v>
      </c>
      <c r="AY452" s="17" t="s">
        <v>304</v>
      </c>
      <c r="BE452" s="42">
        <f>IF(N452="základní",J452,0)</f>
        <v>0</v>
      </c>
      <c r="BF452" s="42">
        <f>IF(N452="snížená",J452,0)</f>
        <v>0</v>
      </c>
      <c r="BG452" s="42">
        <f>IF(N452="zákl. přenesená",J452,0)</f>
        <v>0</v>
      </c>
      <c r="BH452" s="42">
        <f>IF(N452="sníž. přenesená",J452,0)</f>
        <v>0</v>
      </c>
      <c r="BI452" s="42">
        <f>IF(N452="nulová",J452,0)</f>
        <v>0</v>
      </c>
      <c r="BJ452" s="17" t="s">
        <v>8</v>
      </c>
      <c r="BK452" s="42">
        <f>ROUND(I452*H452,0)</f>
        <v>0</v>
      </c>
      <c r="BL452" s="17" t="s">
        <v>108</v>
      </c>
      <c r="BM452" s="41" t="s">
        <v>1689</v>
      </c>
    </row>
    <row r="453" spans="2:65" s="1" customFormat="1" ht="24.2" customHeight="1" x14ac:dyDescent="0.2">
      <c r="B453" s="24"/>
      <c r="C453" s="150" t="s">
        <v>1039</v>
      </c>
      <c r="D453" s="150" t="s">
        <v>306</v>
      </c>
      <c r="E453" s="151" t="s">
        <v>3946</v>
      </c>
      <c r="F453" s="152" t="s">
        <v>3947</v>
      </c>
      <c r="G453" s="153" t="s">
        <v>416</v>
      </c>
      <c r="H453" s="154">
        <v>19.274000000000001</v>
      </c>
      <c r="I453" s="40"/>
      <c r="J453" s="155">
        <f>ROUND(I453*H453,0)</f>
        <v>0</v>
      </c>
      <c r="K453" s="152" t="s">
        <v>1</v>
      </c>
      <c r="L453" s="24"/>
      <c r="M453" s="156" t="s">
        <v>1</v>
      </c>
      <c r="N453" s="157" t="s">
        <v>42</v>
      </c>
      <c r="P453" s="158">
        <f>O453*H453</f>
        <v>0</v>
      </c>
      <c r="Q453" s="158">
        <v>0</v>
      </c>
      <c r="R453" s="158">
        <f>Q453*H453</f>
        <v>0</v>
      </c>
      <c r="S453" s="158">
        <v>0</v>
      </c>
      <c r="T453" s="159">
        <f>S453*H453</f>
        <v>0</v>
      </c>
      <c r="AR453" s="41" t="s">
        <v>108</v>
      </c>
      <c r="AT453" s="41" t="s">
        <v>306</v>
      </c>
      <c r="AU453" s="41" t="s">
        <v>86</v>
      </c>
      <c r="AY453" s="17" t="s">
        <v>304</v>
      </c>
      <c r="BE453" s="42">
        <f>IF(N453="základní",J453,0)</f>
        <v>0</v>
      </c>
      <c r="BF453" s="42">
        <f>IF(N453="snížená",J453,0)</f>
        <v>0</v>
      </c>
      <c r="BG453" s="42">
        <f>IF(N453="zákl. přenesená",J453,0)</f>
        <v>0</v>
      </c>
      <c r="BH453" s="42">
        <f>IF(N453="sníž. přenesená",J453,0)</f>
        <v>0</v>
      </c>
      <c r="BI453" s="42">
        <f>IF(N453="nulová",J453,0)</f>
        <v>0</v>
      </c>
      <c r="BJ453" s="17" t="s">
        <v>8</v>
      </c>
      <c r="BK453" s="42">
        <f>ROUND(I453*H453,0)</f>
        <v>0</v>
      </c>
      <c r="BL453" s="17" t="s">
        <v>108</v>
      </c>
      <c r="BM453" s="41" t="s">
        <v>1708</v>
      </c>
    </row>
    <row r="454" spans="2:65" s="11" customFormat="1" ht="25.9" customHeight="1" x14ac:dyDescent="0.2">
      <c r="B454" s="142"/>
      <c r="D454" s="37" t="s">
        <v>76</v>
      </c>
      <c r="E454" s="143" t="s">
        <v>2566</v>
      </c>
      <c r="F454" s="143" t="s">
        <v>3948</v>
      </c>
      <c r="J454" s="144">
        <f>BK454</f>
        <v>0</v>
      </c>
      <c r="L454" s="142"/>
      <c r="M454" s="145"/>
      <c r="P454" s="146">
        <f>SUM(P455:P456)</f>
        <v>0</v>
      </c>
      <c r="R454" s="146">
        <f>SUM(R455:R456)</f>
        <v>0</v>
      </c>
      <c r="T454" s="147">
        <f>SUM(T455:T456)</f>
        <v>0</v>
      </c>
      <c r="AR454" s="37" t="s">
        <v>108</v>
      </c>
      <c r="AT454" s="38" t="s">
        <v>76</v>
      </c>
      <c r="AU454" s="38" t="s">
        <v>77</v>
      </c>
      <c r="AY454" s="37" t="s">
        <v>304</v>
      </c>
      <c r="BK454" s="39">
        <f>SUM(BK455:BK456)</f>
        <v>0</v>
      </c>
    </row>
    <row r="455" spans="2:65" s="1" customFormat="1" ht="16.5" customHeight="1" x14ac:dyDescent="0.2">
      <c r="B455" s="24"/>
      <c r="C455" s="150" t="s">
        <v>1043</v>
      </c>
      <c r="D455" s="150" t="s">
        <v>306</v>
      </c>
      <c r="E455" s="151" t="s">
        <v>3949</v>
      </c>
      <c r="F455" s="152" t="s">
        <v>3950</v>
      </c>
      <c r="G455" s="153" t="s">
        <v>346</v>
      </c>
      <c r="H455" s="154">
        <v>113</v>
      </c>
      <c r="I455" s="40"/>
      <c r="J455" s="155">
        <f>ROUND(I455*H455,0)</f>
        <v>0</v>
      </c>
      <c r="K455" s="152" t="s">
        <v>1</v>
      </c>
      <c r="L455" s="24"/>
      <c r="M455" s="156" t="s">
        <v>1</v>
      </c>
      <c r="N455" s="157" t="s">
        <v>42</v>
      </c>
      <c r="P455" s="158">
        <f>O455*H455</f>
        <v>0</v>
      </c>
      <c r="Q455" s="158">
        <v>0</v>
      </c>
      <c r="R455" s="158">
        <f>Q455*H455</f>
        <v>0</v>
      </c>
      <c r="S455" s="158">
        <v>0</v>
      </c>
      <c r="T455" s="159">
        <f>S455*H455</f>
        <v>0</v>
      </c>
      <c r="AR455" s="41" t="s">
        <v>2838</v>
      </c>
      <c r="AT455" s="41" t="s">
        <v>306</v>
      </c>
      <c r="AU455" s="41" t="s">
        <v>8</v>
      </c>
      <c r="AY455" s="17" t="s">
        <v>304</v>
      </c>
      <c r="BE455" s="42">
        <f>IF(N455="základní",J455,0)</f>
        <v>0</v>
      </c>
      <c r="BF455" s="42">
        <f>IF(N455="snížená",J455,0)</f>
        <v>0</v>
      </c>
      <c r="BG455" s="42">
        <f>IF(N455="zákl. přenesená",J455,0)</f>
        <v>0</v>
      </c>
      <c r="BH455" s="42">
        <f>IF(N455="sníž. přenesená",J455,0)</f>
        <v>0</v>
      </c>
      <c r="BI455" s="42">
        <f>IF(N455="nulová",J455,0)</f>
        <v>0</v>
      </c>
      <c r="BJ455" s="17" t="s">
        <v>8</v>
      </c>
      <c r="BK455" s="42">
        <f>ROUND(I455*H455,0)</f>
        <v>0</v>
      </c>
      <c r="BL455" s="17" t="s">
        <v>2838</v>
      </c>
      <c r="BM455" s="41" t="s">
        <v>1729</v>
      </c>
    </row>
    <row r="456" spans="2:65" s="1" customFormat="1" ht="16.5" customHeight="1" x14ac:dyDescent="0.2">
      <c r="B456" s="24"/>
      <c r="C456" s="150" t="s">
        <v>1052</v>
      </c>
      <c r="D456" s="150" t="s">
        <v>306</v>
      </c>
      <c r="E456" s="151" t="s">
        <v>3951</v>
      </c>
      <c r="F456" s="152" t="s">
        <v>3952</v>
      </c>
      <c r="G456" s="153" t="s">
        <v>1971</v>
      </c>
      <c r="H456" s="154">
        <v>2</v>
      </c>
      <c r="I456" s="40"/>
      <c r="J456" s="155">
        <f>ROUND(I456*H456,0)</f>
        <v>0</v>
      </c>
      <c r="K456" s="152" t="s">
        <v>1</v>
      </c>
      <c r="L456" s="24"/>
      <c r="M456" s="188" t="s">
        <v>1</v>
      </c>
      <c r="N456" s="189" t="s">
        <v>42</v>
      </c>
      <c r="O456" s="190"/>
      <c r="P456" s="191">
        <f>O456*H456</f>
        <v>0</v>
      </c>
      <c r="Q456" s="191">
        <v>0</v>
      </c>
      <c r="R456" s="191">
        <f>Q456*H456</f>
        <v>0</v>
      </c>
      <c r="S456" s="191">
        <v>0</v>
      </c>
      <c r="T456" s="192">
        <f>S456*H456</f>
        <v>0</v>
      </c>
      <c r="AR456" s="41" t="s">
        <v>2838</v>
      </c>
      <c r="AT456" s="41" t="s">
        <v>306</v>
      </c>
      <c r="AU456" s="41" t="s">
        <v>8</v>
      </c>
      <c r="AY456" s="17" t="s">
        <v>304</v>
      </c>
      <c r="BE456" s="42">
        <f>IF(N456="základní",J456,0)</f>
        <v>0</v>
      </c>
      <c r="BF456" s="42">
        <f>IF(N456="snížená",J456,0)</f>
        <v>0</v>
      </c>
      <c r="BG456" s="42">
        <f>IF(N456="zákl. přenesená",J456,0)</f>
        <v>0</v>
      </c>
      <c r="BH456" s="42">
        <f>IF(N456="sníž. přenesená",J456,0)</f>
        <v>0</v>
      </c>
      <c r="BI456" s="42">
        <f>IF(N456="nulová",J456,0)</f>
        <v>0</v>
      </c>
      <c r="BJ456" s="17" t="s">
        <v>8</v>
      </c>
      <c r="BK456" s="42">
        <f>ROUND(I456*H456,0)</f>
        <v>0</v>
      </c>
      <c r="BL456" s="17" t="s">
        <v>2838</v>
      </c>
      <c r="BM456" s="41" t="s">
        <v>1740</v>
      </c>
    </row>
    <row r="457" spans="2:65" s="1" customFormat="1" ht="6.95" customHeight="1" x14ac:dyDescent="0.2">
      <c r="B457" s="25"/>
      <c r="C457" s="26"/>
      <c r="D457" s="26"/>
      <c r="E457" s="26"/>
      <c r="F457" s="26"/>
      <c r="G457" s="26"/>
      <c r="H457" s="26"/>
      <c r="I457" s="26"/>
      <c r="J457" s="26"/>
      <c r="K457" s="26"/>
      <c r="L457" s="24"/>
    </row>
  </sheetData>
  <sheetProtection password="D62F" sheet="1" objects="1" scenarios="1"/>
  <autoFilter ref="C124:K45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"/>
  <sheetViews>
    <sheetView showGridLines="0" topLeftCell="A116" workbookViewId="0">
      <selection activeCell="G151" sqref="G15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102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 x14ac:dyDescent="0.2">
      <c r="B4" s="20"/>
      <c r="D4" s="21" t="s">
        <v>109</v>
      </c>
      <c r="L4" s="20"/>
      <c r="M4" s="111" t="s">
        <v>11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59" t="s">
        <v>17</v>
      </c>
      <c r="L6" s="20"/>
    </row>
    <row r="7" spans="2:46" ht="16.5" customHeight="1" x14ac:dyDescent="0.2">
      <c r="B7" s="20"/>
      <c r="E7" s="241" t="str">
        <f>'Rekapitulace stavby'!K6</f>
        <v>Rek. pavilonu nosorožců 3, ZOO Dvůr Králové - 1.etapa</v>
      </c>
      <c r="F7" s="242"/>
      <c r="G7" s="242"/>
      <c r="H7" s="242"/>
      <c r="L7" s="20"/>
    </row>
    <row r="8" spans="2:46" s="1" customFormat="1" ht="12" customHeight="1" x14ac:dyDescent="0.2">
      <c r="B8" s="24"/>
      <c r="D8" s="59" t="s">
        <v>122</v>
      </c>
      <c r="L8" s="24"/>
    </row>
    <row r="9" spans="2:46" s="1" customFormat="1" ht="16.5" customHeight="1" x14ac:dyDescent="0.2">
      <c r="B9" s="24"/>
      <c r="E9" s="224" t="s">
        <v>3953</v>
      </c>
      <c r="F9" s="240"/>
      <c r="G9" s="240"/>
      <c r="H9" s="240"/>
      <c r="L9" s="24"/>
    </row>
    <row r="10" spans="2:46" s="1" customFormat="1" x14ac:dyDescent="0.2">
      <c r="B10" s="24"/>
      <c r="L10" s="24"/>
    </row>
    <row r="11" spans="2:46" s="1" customFormat="1" ht="12" customHeight="1" x14ac:dyDescent="0.2">
      <c r="B11" s="24"/>
      <c r="D11" s="59" t="s">
        <v>19</v>
      </c>
      <c r="F11" s="63" t="s">
        <v>1</v>
      </c>
      <c r="I11" s="59" t="s">
        <v>20</v>
      </c>
      <c r="J11" s="63" t="s">
        <v>1</v>
      </c>
      <c r="L11" s="24"/>
    </row>
    <row r="12" spans="2:46" s="1" customFormat="1" ht="12" customHeight="1" x14ac:dyDescent="0.2">
      <c r="B12" s="24"/>
      <c r="D12" s="59" t="s">
        <v>21</v>
      </c>
      <c r="F12" s="63" t="s">
        <v>22</v>
      </c>
      <c r="I12" s="59" t="s">
        <v>23</v>
      </c>
      <c r="J12" s="57" t="str">
        <f>'Rekapitulace stavby'!AN8</f>
        <v>19. 3. 2024</v>
      </c>
      <c r="L12" s="24"/>
    </row>
    <row r="13" spans="2:46" s="1" customFormat="1" ht="10.9" customHeight="1" x14ac:dyDescent="0.2">
      <c r="B13" s="24"/>
      <c r="L13" s="24"/>
    </row>
    <row r="14" spans="2:46" s="1" customFormat="1" ht="12" customHeight="1" x14ac:dyDescent="0.2">
      <c r="B14" s="24"/>
      <c r="D14" s="59" t="s">
        <v>25</v>
      </c>
      <c r="I14" s="59" t="s">
        <v>26</v>
      </c>
      <c r="J14" s="63" t="s">
        <v>1</v>
      </c>
      <c r="L14" s="24"/>
    </row>
    <row r="15" spans="2:46" s="1" customFormat="1" ht="18" customHeight="1" x14ac:dyDescent="0.2">
      <c r="B15" s="24"/>
      <c r="E15" s="63" t="s">
        <v>27</v>
      </c>
      <c r="I15" s="59" t="s">
        <v>28</v>
      </c>
      <c r="J15" s="63" t="s">
        <v>1</v>
      </c>
      <c r="L15" s="24"/>
    </row>
    <row r="16" spans="2:46" s="1" customFormat="1" ht="6.95" customHeight="1" x14ac:dyDescent="0.2">
      <c r="B16" s="24"/>
      <c r="L16" s="24"/>
    </row>
    <row r="17" spans="2:12" s="1" customFormat="1" ht="12" customHeight="1" x14ac:dyDescent="0.2">
      <c r="B17" s="24"/>
      <c r="D17" s="59" t="s">
        <v>29</v>
      </c>
      <c r="I17" s="59" t="s">
        <v>26</v>
      </c>
      <c r="J17" s="60" t="str">
        <f>'Rekapitulace stavby'!AN13</f>
        <v>Vyplň údaj</v>
      </c>
      <c r="L17" s="24"/>
    </row>
    <row r="18" spans="2:12" s="1" customFormat="1" ht="18" customHeight="1" x14ac:dyDescent="0.2">
      <c r="B18" s="24"/>
      <c r="E18" s="243" t="str">
        <f>'Rekapitulace stavby'!E14</f>
        <v>Vyplň údaj</v>
      </c>
      <c r="F18" s="244"/>
      <c r="G18" s="244"/>
      <c r="H18" s="244"/>
      <c r="I18" s="59" t="s">
        <v>28</v>
      </c>
      <c r="J18" s="60" t="str">
        <f>'Rekapitulace stavby'!AN14</f>
        <v>Vyplň údaj</v>
      </c>
      <c r="L18" s="24"/>
    </row>
    <row r="19" spans="2:12" s="1" customFormat="1" ht="6.95" customHeight="1" x14ac:dyDescent="0.2">
      <c r="B19" s="24"/>
      <c r="L19" s="24"/>
    </row>
    <row r="20" spans="2:12" s="1" customFormat="1" ht="12" customHeight="1" x14ac:dyDescent="0.2">
      <c r="B20" s="24"/>
      <c r="D20" s="59" t="s">
        <v>31</v>
      </c>
      <c r="I20" s="59" t="s">
        <v>26</v>
      </c>
      <c r="J20" s="63" t="s">
        <v>1</v>
      </c>
      <c r="L20" s="24"/>
    </row>
    <row r="21" spans="2:12" s="1" customFormat="1" ht="18" customHeight="1" x14ac:dyDescent="0.2">
      <c r="B21" s="24"/>
      <c r="E21" s="63" t="s">
        <v>32</v>
      </c>
      <c r="I21" s="59" t="s">
        <v>28</v>
      </c>
      <c r="J21" s="63" t="s">
        <v>1</v>
      </c>
      <c r="L21" s="24"/>
    </row>
    <row r="22" spans="2:12" s="1" customFormat="1" ht="6.95" customHeight="1" x14ac:dyDescent="0.2">
      <c r="B22" s="24"/>
      <c r="L22" s="24"/>
    </row>
    <row r="23" spans="2:12" s="1" customFormat="1" ht="12" customHeight="1" x14ac:dyDescent="0.2">
      <c r="B23" s="24"/>
      <c r="D23" s="59" t="s">
        <v>34</v>
      </c>
      <c r="I23" s="59" t="s">
        <v>26</v>
      </c>
      <c r="J23" s="63" t="s">
        <v>1</v>
      </c>
      <c r="L23" s="24"/>
    </row>
    <row r="24" spans="2:12" s="1" customFormat="1" ht="18" customHeight="1" x14ac:dyDescent="0.2">
      <c r="B24" s="24"/>
      <c r="E24" s="63" t="s">
        <v>35</v>
      </c>
      <c r="I24" s="59" t="s">
        <v>28</v>
      </c>
      <c r="J24" s="63" t="s">
        <v>1</v>
      </c>
      <c r="L24" s="24"/>
    </row>
    <row r="25" spans="2:12" s="1" customFormat="1" ht="6.95" customHeight="1" x14ac:dyDescent="0.2">
      <c r="B25" s="24"/>
      <c r="L25" s="24"/>
    </row>
    <row r="26" spans="2:12" s="1" customFormat="1" ht="12" customHeight="1" x14ac:dyDescent="0.2">
      <c r="B26" s="24"/>
      <c r="D26" s="59" t="s">
        <v>36</v>
      </c>
      <c r="L26" s="24"/>
    </row>
    <row r="27" spans="2:12" s="7" customFormat="1" ht="16.5" customHeight="1" x14ac:dyDescent="0.2">
      <c r="B27" s="112"/>
      <c r="E27" s="217" t="s">
        <v>1</v>
      </c>
      <c r="F27" s="217"/>
      <c r="G27" s="217"/>
      <c r="H27" s="217"/>
      <c r="L27" s="112"/>
    </row>
    <row r="28" spans="2:12" s="1" customFormat="1" ht="6.95" customHeight="1" x14ac:dyDescent="0.2">
      <c r="B28" s="24"/>
      <c r="L28" s="24"/>
    </row>
    <row r="29" spans="2:12" s="1" customFormat="1" ht="6.95" customHeight="1" x14ac:dyDescent="0.2">
      <c r="B29" s="24"/>
      <c r="D29" s="81"/>
      <c r="E29" s="81"/>
      <c r="F29" s="81"/>
      <c r="G29" s="81"/>
      <c r="H29" s="81"/>
      <c r="I29" s="81"/>
      <c r="J29" s="81"/>
      <c r="K29" s="81"/>
      <c r="L29" s="24"/>
    </row>
    <row r="30" spans="2:12" s="1" customFormat="1" ht="25.35" customHeight="1" x14ac:dyDescent="0.2">
      <c r="B30" s="24"/>
      <c r="D30" s="113" t="s">
        <v>37</v>
      </c>
      <c r="J30" s="114">
        <f>ROUND(J126, 0)</f>
        <v>0</v>
      </c>
      <c r="L30" s="24"/>
    </row>
    <row r="31" spans="2:12" s="1" customFormat="1" ht="6.95" customHeight="1" x14ac:dyDescent="0.2">
      <c r="B31" s="24"/>
      <c r="D31" s="81"/>
      <c r="E31" s="81"/>
      <c r="F31" s="81"/>
      <c r="G31" s="81"/>
      <c r="H31" s="81"/>
      <c r="I31" s="81"/>
      <c r="J31" s="81"/>
      <c r="K31" s="81"/>
      <c r="L31" s="24"/>
    </row>
    <row r="32" spans="2:12" s="1" customFormat="1" ht="14.45" customHeight="1" x14ac:dyDescent="0.2">
      <c r="B32" s="24"/>
      <c r="F32" s="115" t="s">
        <v>39</v>
      </c>
      <c r="I32" s="115" t="s">
        <v>38</v>
      </c>
      <c r="J32" s="115" t="s">
        <v>40</v>
      </c>
      <c r="L32" s="24"/>
    </row>
    <row r="33" spans="2:12" s="1" customFormat="1" ht="14.45" customHeight="1" x14ac:dyDescent="0.2">
      <c r="B33" s="24"/>
      <c r="D33" s="116" t="s">
        <v>41</v>
      </c>
      <c r="E33" s="59" t="s">
        <v>42</v>
      </c>
      <c r="F33" s="117">
        <f>ROUND((SUM(BE126:BE145)),  0)</f>
        <v>0</v>
      </c>
      <c r="I33" s="118">
        <v>0.21</v>
      </c>
      <c r="J33" s="117">
        <f>ROUND(((SUM(BE126:BE145))*I33),  0)</f>
        <v>0</v>
      </c>
      <c r="L33" s="24"/>
    </row>
    <row r="34" spans="2:12" s="1" customFormat="1" ht="14.45" customHeight="1" x14ac:dyDescent="0.2">
      <c r="B34" s="24"/>
      <c r="E34" s="59" t="s">
        <v>43</v>
      </c>
      <c r="F34" s="117">
        <f>ROUND((SUM(BF126:BF145)),  0)</f>
        <v>0</v>
      </c>
      <c r="I34" s="118">
        <v>0.12</v>
      </c>
      <c r="J34" s="117">
        <f>ROUND(((SUM(BF126:BF145))*I34),  0)</f>
        <v>0</v>
      </c>
      <c r="L34" s="24"/>
    </row>
    <row r="35" spans="2:12" s="1" customFormat="1" ht="14.45" hidden="1" customHeight="1" x14ac:dyDescent="0.2">
      <c r="B35" s="24"/>
      <c r="E35" s="59" t="s">
        <v>44</v>
      </c>
      <c r="F35" s="117">
        <f>ROUND((SUM(BG126:BG145)),  0)</f>
        <v>0</v>
      </c>
      <c r="I35" s="118">
        <v>0.21</v>
      </c>
      <c r="J35" s="117">
        <f>0</f>
        <v>0</v>
      </c>
      <c r="L35" s="24"/>
    </row>
    <row r="36" spans="2:12" s="1" customFormat="1" ht="14.45" hidden="1" customHeight="1" x14ac:dyDescent="0.2">
      <c r="B36" s="24"/>
      <c r="E36" s="59" t="s">
        <v>45</v>
      </c>
      <c r="F36" s="117">
        <f>ROUND((SUM(BH126:BH145)),  0)</f>
        <v>0</v>
      </c>
      <c r="I36" s="118">
        <v>0.12</v>
      </c>
      <c r="J36" s="117">
        <f>0</f>
        <v>0</v>
      </c>
      <c r="L36" s="24"/>
    </row>
    <row r="37" spans="2:12" s="1" customFormat="1" ht="14.45" hidden="1" customHeight="1" x14ac:dyDescent="0.2">
      <c r="B37" s="24"/>
      <c r="E37" s="59" t="s">
        <v>46</v>
      </c>
      <c r="F37" s="117">
        <f>ROUND((SUM(BI126:BI145)),  0)</f>
        <v>0</v>
      </c>
      <c r="I37" s="118">
        <v>0</v>
      </c>
      <c r="J37" s="117">
        <f>0</f>
        <v>0</v>
      </c>
      <c r="L37" s="24"/>
    </row>
    <row r="38" spans="2:12" s="1" customFormat="1" ht="6.95" customHeight="1" x14ac:dyDescent="0.2">
      <c r="B38" s="24"/>
      <c r="L38" s="24"/>
    </row>
    <row r="39" spans="2:12" s="1" customFormat="1" ht="25.35" customHeight="1" x14ac:dyDescent="0.2">
      <c r="B39" s="24"/>
      <c r="C39" s="119"/>
      <c r="D39" s="120" t="s">
        <v>47</v>
      </c>
      <c r="E39" s="84"/>
      <c r="F39" s="84"/>
      <c r="G39" s="121" t="s">
        <v>48</v>
      </c>
      <c r="H39" s="122" t="s">
        <v>49</v>
      </c>
      <c r="I39" s="84"/>
      <c r="J39" s="123">
        <f>SUM(J30:J37)</f>
        <v>0</v>
      </c>
      <c r="K39" s="124"/>
      <c r="L39" s="24"/>
    </row>
    <row r="40" spans="2:12" s="1" customFormat="1" ht="14.45" customHeight="1" x14ac:dyDescent="0.2">
      <c r="B40" s="24"/>
      <c r="L40" s="2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24"/>
      <c r="D50" s="72" t="s">
        <v>50</v>
      </c>
      <c r="E50" s="73"/>
      <c r="F50" s="73"/>
      <c r="G50" s="72" t="s">
        <v>51</v>
      </c>
      <c r="H50" s="73"/>
      <c r="I50" s="73"/>
      <c r="J50" s="73"/>
      <c r="K50" s="73"/>
      <c r="L50" s="2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24"/>
      <c r="D61" s="74" t="s">
        <v>52</v>
      </c>
      <c r="E61" s="66"/>
      <c r="F61" s="125" t="s">
        <v>53</v>
      </c>
      <c r="G61" s="74" t="s">
        <v>52</v>
      </c>
      <c r="H61" s="66"/>
      <c r="I61" s="66"/>
      <c r="J61" s="126" t="s">
        <v>53</v>
      </c>
      <c r="K61" s="66"/>
      <c r="L61" s="2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24"/>
      <c r="D65" s="72" t="s">
        <v>54</v>
      </c>
      <c r="E65" s="73"/>
      <c r="F65" s="73"/>
      <c r="G65" s="72" t="s">
        <v>55</v>
      </c>
      <c r="H65" s="73"/>
      <c r="I65" s="73"/>
      <c r="J65" s="73"/>
      <c r="K65" s="73"/>
      <c r="L65" s="2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24"/>
      <c r="D76" s="74" t="s">
        <v>52</v>
      </c>
      <c r="E76" s="66"/>
      <c r="F76" s="125" t="s">
        <v>53</v>
      </c>
      <c r="G76" s="74" t="s">
        <v>52</v>
      </c>
      <c r="H76" s="66"/>
      <c r="I76" s="66"/>
      <c r="J76" s="126" t="s">
        <v>53</v>
      </c>
      <c r="K76" s="66"/>
      <c r="L76" s="24"/>
    </row>
    <row r="77" spans="2:12" s="1" customFormat="1" ht="14.45" customHeight="1" x14ac:dyDescent="0.2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4"/>
    </row>
    <row r="81" spans="2:47" s="1" customFormat="1" ht="6.95" customHeight="1" x14ac:dyDescent="0.2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4"/>
    </row>
    <row r="82" spans="2:47" s="1" customFormat="1" ht="24.95" customHeight="1" x14ac:dyDescent="0.2">
      <c r="B82" s="24"/>
      <c r="C82" s="21" t="s">
        <v>258</v>
      </c>
      <c r="L82" s="24"/>
    </row>
    <row r="83" spans="2:47" s="1" customFormat="1" ht="6.95" customHeight="1" x14ac:dyDescent="0.2">
      <c r="B83" s="24"/>
      <c r="L83" s="24"/>
    </row>
    <row r="84" spans="2:47" s="1" customFormat="1" ht="12" customHeight="1" x14ac:dyDescent="0.2">
      <c r="B84" s="24"/>
      <c r="C84" s="59" t="s">
        <v>17</v>
      </c>
      <c r="L84" s="24"/>
    </row>
    <row r="85" spans="2:47" s="1" customFormat="1" ht="16.5" customHeight="1" x14ac:dyDescent="0.2">
      <c r="B85" s="24"/>
      <c r="E85" s="241" t="str">
        <f>E7</f>
        <v>Rek. pavilonu nosorožců 3, ZOO Dvůr Králové - 1.etapa</v>
      </c>
      <c r="F85" s="242"/>
      <c r="G85" s="242"/>
      <c r="H85" s="242"/>
      <c r="L85" s="24"/>
    </row>
    <row r="86" spans="2:47" s="1" customFormat="1" ht="12" customHeight="1" x14ac:dyDescent="0.2">
      <c r="B86" s="24"/>
      <c r="C86" s="59" t="s">
        <v>122</v>
      </c>
      <c r="L86" s="24"/>
    </row>
    <row r="87" spans="2:47" s="1" customFormat="1" ht="16.5" customHeight="1" x14ac:dyDescent="0.2">
      <c r="B87" s="24"/>
      <c r="E87" s="224" t="str">
        <f>E9</f>
        <v>9 - Vedlejší náklady - 1.etapa</v>
      </c>
      <c r="F87" s="240"/>
      <c r="G87" s="240"/>
      <c r="H87" s="240"/>
      <c r="L87" s="24"/>
    </row>
    <row r="88" spans="2:47" s="1" customFormat="1" ht="6.95" customHeight="1" x14ac:dyDescent="0.2">
      <c r="B88" s="24"/>
      <c r="L88" s="24"/>
    </row>
    <row r="89" spans="2:47" s="1" customFormat="1" ht="12" customHeight="1" x14ac:dyDescent="0.2">
      <c r="B89" s="24"/>
      <c r="C89" s="59" t="s">
        <v>21</v>
      </c>
      <c r="F89" s="63" t="str">
        <f>F12</f>
        <v>Dvůr Králové nad Labem</v>
      </c>
      <c r="I89" s="59" t="s">
        <v>23</v>
      </c>
      <c r="J89" s="57" t="str">
        <f>IF(J12="","",J12)</f>
        <v>19. 3. 2024</v>
      </c>
      <c r="L89" s="24"/>
    </row>
    <row r="90" spans="2:47" s="1" customFormat="1" ht="6.95" customHeight="1" x14ac:dyDescent="0.2">
      <c r="B90" s="24"/>
      <c r="L90" s="24"/>
    </row>
    <row r="91" spans="2:47" s="1" customFormat="1" ht="40.15" customHeight="1" x14ac:dyDescent="0.2">
      <c r="B91" s="24"/>
      <c r="C91" s="59" t="s">
        <v>25</v>
      </c>
      <c r="F91" s="63" t="str">
        <f>E15</f>
        <v>ZOO Dvůr Králové a.s., Štefánikova 1029, D.K.n.L.</v>
      </c>
      <c r="I91" s="59" t="s">
        <v>31</v>
      </c>
      <c r="J91" s="127" t="str">
        <f>E21</f>
        <v>Projektis DK s.r.o., Legionářská 562, D.K.n.L.</v>
      </c>
      <c r="L91" s="24"/>
    </row>
    <row r="92" spans="2:47" s="1" customFormat="1" ht="15.2" customHeight="1" x14ac:dyDescent="0.2">
      <c r="B92" s="24"/>
      <c r="C92" s="59" t="s">
        <v>29</v>
      </c>
      <c r="F92" s="63" t="str">
        <f>IF(E18="","",E18)</f>
        <v>Vyplň údaj</v>
      </c>
      <c r="I92" s="59" t="s">
        <v>34</v>
      </c>
      <c r="J92" s="127" t="str">
        <f>E24</f>
        <v>ing. V. Švehla</v>
      </c>
      <c r="L92" s="24"/>
    </row>
    <row r="93" spans="2:47" s="1" customFormat="1" ht="10.35" customHeight="1" x14ac:dyDescent="0.2">
      <c r="B93" s="24"/>
      <c r="L93" s="24"/>
    </row>
    <row r="94" spans="2:47" s="1" customFormat="1" ht="29.25" customHeight="1" x14ac:dyDescent="0.2">
      <c r="B94" s="24"/>
      <c r="C94" s="128" t="s">
        <v>259</v>
      </c>
      <c r="D94" s="119"/>
      <c r="E94" s="119"/>
      <c r="F94" s="119"/>
      <c r="G94" s="119"/>
      <c r="H94" s="119"/>
      <c r="I94" s="119"/>
      <c r="J94" s="129" t="s">
        <v>260</v>
      </c>
      <c r="K94" s="119"/>
      <c r="L94" s="24"/>
    </row>
    <row r="95" spans="2:47" s="1" customFormat="1" ht="10.35" customHeight="1" x14ac:dyDescent="0.2">
      <c r="B95" s="24"/>
      <c r="L95" s="24"/>
    </row>
    <row r="96" spans="2:47" s="1" customFormat="1" ht="22.9" customHeight="1" x14ac:dyDescent="0.2">
      <c r="B96" s="24"/>
      <c r="C96" s="130" t="s">
        <v>261</v>
      </c>
      <c r="J96" s="114">
        <f>J126</f>
        <v>0</v>
      </c>
      <c r="L96" s="24"/>
      <c r="AU96" s="17" t="s">
        <v>262</v>
      </c>
    </row>
    <row r="97" spans="2:12" s="8" customFormat="1" ht="24.95" customHeight="1" x14ac:dyDescent="0.2">
      <c r="B97" s="131"/>
      <c r="D97" s="132" t="s">
        <v>3954</v>
      </c>
      <c r="E97" s="133"/>
      <c r="F97" s="133"/>
      <c r="G97" s="133"/>
      <c r="H97" s="133"/>
      <c r="I97" s="133"/>
      <c r="J97" s="134">
        <f>J127</f>
        <v>0</v>
      </c>
      <c r="L97" s="131"/>
    </row>
    <row r="98" spans="2:12" s="9" customFormat="1" ht="19.899999999999999" customHeight="1" x14ac:dyDescent="0.2">
      <c r="B98" s="135"/>
      <c r="D98" s="136" t="s">
        <v>3955</v>
      </c>
      <c r="E98" s="137"/>
      <c r="F98" s="137"/>
      <c r="G98" s="137"/>
      <c r="H98" s="137"/>
      <c r="I98" s="137"/>
      <c r="J98" s="138">
        <f>J128</f>
        <v>0</v>
      </c>
      <c r="L98" s="135"/>
    </row>
    <row r="99" spans="2:12" s="9" customFormat="1" ht="19.899999999999999" customHeight="1" x14ac:dyDescent="0.2">
      <c r="B99" s="135"/>
      <c r="D99" s="136" t="s">
        <v>3956</v>
      </c>
      <c r="E99" s="137"/>
      <c r="F99" s="137"/>
      <c r="G99" s="137"/>
      <c r="H99" s="137"/>
      <c r="I99" s="137"/>
      <c r="J99" s="138">
        <f>J130</f>
        <v>0</v>
      </c>
      <c r="L99" s="135"/>
    </row>
    <row r="100" spans="2:12" s="9" customFormat="1" ht="19.899999999999999" customHeight="1" x14ac:dyDescent="0.2">
      <c r="B100" s="135"/>
      <c r="D100" s="136" t="s">
        <v>3957</v>
      </c>
      <c r="E100" s="137"/>
      <c r="F100" s="137"/>
      <c r="G100" s="137"/>
      <c r="H100" s="137"/>
      <c r="I100" s="137"/>
      <c r="J100" s="138">
        <f>J132</f>
        <v>0</v>
      </c>
      <c r="L100" s="135"/>
    </row>
    <row r="101" spans="2:12" s="9" customFormat="1" ht="19.899999999999999" customHeight="1" x14ac:dyDescent="0.2">
      <c r="B101" s="135"/>
      <c r="D101" s="136" t="s">
        <v>3958</v>
      </c>
      <c r="E101" s="137"/>
      <c r="F101" s="137"/>
      <c r="G101" s="137"/>
      <c r="H101" s="137"/>
      <c r="I101" s="137"/>
      <c r="J101" s="138">
        <f>J134</f>
        <v>0</v>
      </c>
      <c r="L101" s="135"/>
    </row>
    <row r="102" spans="2:12" s="9" customFormat="1" ht="19.899999999999999" customHeight="1" x14ac:dyDescent="0.2">
      <c r="B102" s="135"/>
      <c r="D102" s="136" t="s">
        <v>3959</v>
      </c>
      <c r="E102" s="137"/>
      <c r="F102" s="137"/>
      <c r="G102" s="137"/>
      <c r="H102" s="137"/>
      <c r="I102" s="137"/>
      <c r="J102" s="138">
        <f>J136</f>
        <v>0</v>
      </c>
      <c r="L102" s="135"/>
    </row>
    <row r="103" spans="2:12" s="9" customFormat="1" ht="19.899999999999999" customHeight="1" x14ac:dyDescent="0.2">
      <c r="B103" s="135"/>
      <c r="D103" s="136" t="s">
        <v>3960</v>
      </c>
      <c r="E103" s="137"/>
      <c r="F103" s="137"/>
      <c r="G103" s="137"/>
      <c r="H103" s="137"/>
      <c r="I103" s="137"/>
      <c r="J103" s="138">
        <f>J138</f>
        <v>0</v>
      </c>
      <c r="L103" s="135"/>
    </row>
    <row r="104" spans="2:12" s="9" customFormat="1" ht="19.899999999999999" customHeight="1" x14ac:dyDescent="0.2">
      <c r="B104" s="135"/>
      <c r="D104" s="136" t="s">
        <v>3961</v>
      </c>
      <c r="E104" s="137"/>
      <c r="F104" s="137"/>
      <c r="G104" s="137"/>
      <c r="H104" s="137"/>
      <c r="I104" s="137"/>
      <c r="J104" s="138">
        <f>J140</f>
        <v>0</v>
      </c>
      <c r="L104" s="135"/>
    </row>
    <row r="105" spans="2:12" s="9" customFormat="1" ht="19.899999999999999" customHeight="1" x14ac:dyDescent="0.2">
      <c r="B105" s="135"/>
      <c r="D105" s="136" t="s">
        <v>3962</v>
      </c>
      <c r="E105" s="137"/>
      <c r="F105" s="137"/>
      <c r="G105" s="137"/>
      <c r="H105" s="137"/>
      <c r="I105" s="137"/>
      <c r="J105" s="138">
        <f>J142</f>
        <v>0</v>
      </c>
      <c r="L105" s="135"/>
    </row>
    <row r="106" spans="2:12" s="9" customFormat="1" ht="19.899999999999999" customHeight="1" x14ac:dyDescent="0.2">
      <c r="B106" s="135"/>
      <c r="D106" s="136" t="s">
        <v>3963</v>
      </c>
      <c r="E106" s="137"/>
      <c r="F106" s="137"/>
      <c r="G106" s="137"/>
      <c r="H106" s="137"/>
      <c r="I106" s="137"/>
      <c r="J106" s="138">
        <f>J144</f>
        <v>0</v>
      </c>
      <c r="L106" s="135"/>
    </row>
    <row r="107" spans="2:12" s="1" customFormat="1" ht="21.75" customHeight="1" x14ac:dyDescent="0.2">
      <c r="B107" s="24"/>
      <c r="L107" s="24"/>
    </row>
    <row r="108" spans="2:12" s="1" customFormat="1" ht="6.95" customHeight="1" x14ac:dyDescent="0.2">
      <c r="B108" s="25"/>
      <c r="C108" s="26"/>
      <c r="D108" s="26"/>
      <c r="E108" s="26"/>
      <c r="F108" s="26"/>
      <c r="G108" s="26"/>
      <c r="H108" s="26"/>
      <c r="I108" s="26"/>
      <c r="J108" s="26"/>
      <c r="K108" s="26"/>
      <c r="L108" s="24"/>
    </row>
    <row r="112" spans="2:12" s="1" customFormat="1" ht="6.95" customHeight="1" x14ac:dyDescent="0.2">
      <c r="B112" s="75"/>
      <c r="C112" s="76"/>
      <c r="D112" s="76"/>
      <c r="E112" s="76"/>
      <c r="F112" s="76"/>
      <c r="G112" s="76"/>
      <c r="H112" s="76"/>
      <c r="I112" s="76"/>
      <c r="J112" s="76"/>
      <c r="K112" s="76"/>
      <c r="L112" s="24"/>
    </row>
    <row r="113" spans="2:63" s="1" customFormat="1" ht="24.95" customHeight="1" x14ac:dyDescent="0.2">
      <c r="B113" s="24"/>
      <c r="C113" s="21" t="s">
        <v>289</v>
      </c>
      <c r="L113" s="24"/>
    </row>
    <row r="114" spans="2:63" s="1" customFormat="1" ht="6.95" customHeight="1" x14ac:dyDescent="0.2">
      <c r="B114" s="24"/>
      <c r="L114" s="24"/>
    </row>
    <row r="115" spans="2:63" s="1" customFormat="1" ht="12" customHeight="1" x14ac:dyDescent="0.2">
      <c r="B115" s="24"/>
      <c r="C115" s="59" t="s">
        <v>17</v>
      </c>
      <c r="L115" s="24"/>
    </row>
    <row r="116" spans="2:63" s="1" customFormat="1" ht="16.5" customHeight="1" x14ac:dyDescent="0.2">
      <c r="B116" s="24"/>
      <c r="E116" s="241" t="str">
        <f>E7</f>
        <v>Rek. pavilonu nosorožců 3, ZOO Dvůr Králové - 1.etapa</v>
      </c>
      <c r="F116" s="242"/>
      <c r="G116" s="242"/>
      <c r="H116" s="242"/>
      <c r="L116" s="24"/>
    </row>
    <row r="117" spans="2:63" s="1" customFormat="1" ht="12" customHeight="1" x14ac:dyDescent="0.2">
      <c r="B117" s="24"/>
      <c r="C117" s="59" t="s">
        <v>122</v>
      </c>
      <c r="L117" s="24"/>
    </row>
    <row r="118" spans="2:63" s="1" customFormat="1" ht="16.5" customHeight="1" x14ac:dyDescent="0.2">
      <c r="B118" s="24"/>
      <c r="E118" s="224" t="str">
        <f>E9</f>
        <v>9 - Vedlejší náklady - 1.etapa</v>
      </c>
      <c r="F118" s="240"/>
      <c r="G118" s="240"/>
      <c r="H118" s="240"/>
      <c r="L118" s="24"/>
    </row>
    <row r="119" spans="2:63" s="1" customFormat="1" ht="6.95" customHeight="1" x14ac:dyDescent="0.2">
      <c r="B119" s="24"/>
      <c r="L119" s="24"/>
    </row>
    <row r="120" spans="2:63" s="1" customFormat="1" ht="12" customHeight="1" x14ac:dyDescent="0.2">
      <c r="B120" s="24"/>
      <c r="C120" s="59" t="s">
        <v>21</v>
      </c>
      <c r="F120" s="63" t="str">
        <f>F12</f>
        <v>Dvůr Králové nad Labem</v>
      </c>
      <c r="I120" s="59" t="s">
        <v>23</v>
      </c>
      <c r="J120" s="57" t="str">
        <f>IF(J12="","",J12)</f>
        <v>19. 3. 2024</v>
      </c>
      <c r="L120" s="24"/>
    </row>
    <row r="121" spans="2:63" s="1" customFormat="1" ht="6.95" customHeight="1" x14ac:dyDescent="0.2">
      <c r="B121" s="24"/>
      <c r="L121" s="24"/>
    </row>
    <row r="122" spans="2:63" s="1" customFormat="1" ht="40.15" customHeight="1" x14ac:dyDescent="0.2">
      <c r="B122" s="24"/>
      <c r="C122" s="59" t="s">
        <v>25</v>
      </c>
      <c r="F122" s="63" t="str">
        <f>E15</f>
        <v>ZOO Dvůr Králové a.s., Štefánikova 1029, D.K.n.L.</v>
      </c>
      <c r="I122" s="59" t="s">
        <v>31</v>
      </c>
      <c r="J122" s="127" t="str">
        <f>E21</f>
        <v>Projektis DK s.r.o., Legionářská 562, D.K.n.L.</v>
      </c>
      <c r="L122" s="24"/>
    </row>
    <row r="123" spans="2:63" s="1" customFormat="1" ht="15.2" customHeight="1" x14ac:dyDescent="0.2">
      <c r="B123" s="24"/>
      <c r="C123" s="59" t="s">
        <v>29</v>
      </c>
      <c r="F123" s="63" t="str">
        <f>IF(E18="","",E18)</f>
        <v>Vyplň údaj</v>
      </c>
      <c r="I123" s="59" t="s">
        <v>34</v>
      </c>
      <c r="J123" s="127" t="str">
        <f>E24</f>
        <v>ing. V. Švehla</v>
      </c>
      <c r="L123" s="24"/>
    </row>
    <row r="124" spans="2:63" s="1" customFormat="1" ht="10.35" customHeight="1" x14ac:dyDescent="0.2">
      <c r="B124" s="24"/>
      <c r="L124" s="24"/>
    </row>
    <row r="125" spans="2:63" s="10" customFormat="1" ht="29.25" customHeight="1" x14ac:dyDescent="0.2">
      <c r="B125" s="32"/>
      <c r="C125" s="33" t="s">
        <v>290</v>
      </c>
      <c r="D125" s="34" t="s">
        <v>62</v>
      </c>
      <c r="E125" s="34" t="s">
        <v>58</v>
      </c>
      <c r="F125" s="34" t="s">
        <v>59</v>
      </c>
      <c r="G125" s="34" t="s">
        <v>291</v>
      </c>
      <c r="H125" s="34" t="s">
        <v>292</v>
      </c>
      <c r="I125" s="34" t="s">
        <v>293</v>
      </c>
      <c r="J125" s="34" t="s">
        <v>260</v>
      </c>
      <c r="K125" s="35" t="s">
        <v>294</v>
      </c>
      <c r="L125" s="32"/>
      <c r="M125" s="86" t="s">
        <v>1</v>
      </c>
      <c r="N125" s="87" t="s">
        <v>41</v>
      </c>
      <c r="O125" s="87" t="s">
        <v>295</v>
      </c>
      <c r="P125" s="87" t="s">
        <v>296</v>
      </c>
      <c r="Q125" s="87" t="s">
        <v>297</v>
      </c>
      <c r="R125" s="87" t="s">
        <v>298</v>
      </c>
      <c r="S125" s="87" t="s">
        <v>299</v>
      </c>
      <c r="T125" s="88" t="s">
        <v>300</v>
      </c>
    </row>
    <row r="126" spans="2:63" s="1" customFormat="1" ht="22.9" customHeight="1" x14ac:dyDescent="0.25">
      <c r="B126" s="24"/>
      <c r="C126" s="91" t="s">
        <v>301</v>
      </c>
      <c r="J126" s="139">
        <f>BK126</f>
        <v>0</v>
      </c>
      <c r="L126" s="24"/>
      <c r="M126" s="89"/>
      <c r="N126" s="81"/>
      <c r="O126" s="81"/>
      <c r="P126" s="140">
        <f>P127</f>
        <v>0</v>
      </c>
      <c r="Q126" s="81"/>
      <c r="R126" s="140">
        <f>R127</f>
        <v>0</v>
      </c>
      <c r="S126" s="81"/>
      <c r="T126" s="141">
        <f>T127</f>
        <v>0</v>
      </c>
      <c r="AT126" s="17" t="s">
        <v>76</v>
      </c>
      <c r="AU126" s="17" t="s">
        <v>262</v>
      </c>
      <c r="BK126" s="36">
        <f>BK127</f>
        <v>0</v>
      </c>
    </row>
    <row r="127" spans="2:63" s="11" customFormat="1" ht="25.9" customHeight="1" x14ac:dyDescent="0.2">
      <c r="B127" s="142"/>
      <c r="D127" s="37" t="s">
        <v>76</v>
      </c>
      <c r="E127" s="143" t="s">
        <v>3964</v>
      </c>
      <c r="F127" s="143" t="s">
        <v>3965</v>
      </c>
      <c r="J127" s="144">
        <f>BK127</f>
        <v>0</v>
      </c>
      <c r="L127" s="142"/>
      <c r="M127" s="145"/>
      <c r="P127" s="146">
        <f>P128+P130+P132+P134+P136+P138+P140+P142+P144</f>
        <v>0</v>
      </c>
      <c r="R127" s="146">
        <f>R128+R130+R132+R134+R136+R138+R140+R142+R144</f>
        <v>0</v>
      </c>
      <c r="T127" s="147">
        <f>T128+T130+T132+T134+T136+T138+T140+T142+T144</f>
        <v>0</v>
      </c>
      <c r="AR127" s="37" t="s">
        <v>322</v>
      </c>
      <c r="AT127" s="38" t="s">
        <v>76</v>
      </c>
      <c r="AU127" s="38" t="s">
        <v>77</v>
      </c>
      <c r="AY127" s="37" t="s">
        <v>304</v>
      </c>
      <c r="BK127" s="39">
        <f>BK128+BK130+BK132+BK134+BK136+BK138+BK140+BK142+BK144</f>
        <v>0</v>
      </c>
    </row>
    <row r="128" spans="2:63" s="11" customFormat="1" ht="22.9" customHeight="1" x14ac:dyDescent="0.2">
      <c r="B128" s="142"/>
      <c r="D128" s="37" t="s">
        <v>76</v>
      </c>
      <c r="E128" s="148" t="s">
        <v>3966</v>
      </c>
      <c r="F128" s="148" t="s">
        <v>3967</v>
      </c>
      <c r="J128" s="149">
        <f>BK128</f>
        <v>0</v>
      </c>
      <c r="L128" s="142"/>
      <c r="M128" s="145"/>
      <c r="P128" s="146">
        <f>P129</f>
        <v>0</v>
      </c>
      <c r="R128" s="146">
        <f>R129</f>
        <v>0</v>
      </c>
      <c r="T128" s="147">
        <f>T129</f>
        <v>0</v>
      </c>
      <c r="AR128" s="37" t="s">
        <v>322</v>
      </c>
      <c r="AT128" s="38" t="s">
        <v>76</v>
      </c>
      <c r="AU128" s="38" t="s">
        <v>8</v>
      </c>
      <c r="AY128" s="37" t="s">
        <v>304</v>
      </c>
      <c r="BK128" s="39">
        <f>BK129</f>
        <v>0</v>
      </c>
    </row>
    <row r="129" spans="2:65" s="1" customFormat="1" ht="16.5" customHeight="1" x14ac:dyDescent="0.2">
      <c r="B129" s="24"/>
      <c r="C129" s="150" t="s">
        <v>8</v>
      </c>
      <c r="D129" s="150" t="s">
        <v>306</v>
      </c>
      <c r="E129" s="151" t="s">
        <v>3968</v>
      </c>
      <c r="F129" s="152" t="s">
        <v>3967</v>
      </c>
      <c r="G129" s="153" t="s">
        <v>2318</v>
      </c>
      <c r="H129" s="154">
        <v>1</v>
      </c>
      <c r="I129" s="40"/>
      <c r="J129" s="155">
        <f>ROUND(I129*H129,0)</f>
        <v>0</v>
      </c>
      <c r="K129" s="152" t="s">
        <v>310</v>
      </c>
      <c r="L129" s="24"/>
      <c r="M129" s="156" t="s">
        <v>1</v>
      </c>
      <c r="N129" s="157" t="s">
        <v>42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41" t="s">
        <v>3969</v>
      </c>
      <c r="AT129" s="41" t="s">
        <v>306</v>
      </c>
      <c r="AU129" s="41" t="s">
        <v>86</v>
      </c>
      <c r="AY129" s="17" t="s">
        <v>304</v>
      </c>
      <c r="BE129" s="42">
        <f>IF(N129="základní",J129,0)</f>
        <v>0</v>
      </c>
      <c r="BF129" s="42">
        <f>IF(N129="snížená",J129,0)</f>
        <v>0</v>
      </c>
      <c r="BG129" s="42">
        <f>IF(N129="zákl. přenesená",J129,0)</f>
        <v>0</v>
      </c>
      <c r="BH129" s="42">
        <f>IF(N129="sníž. přenesená",J129,0)</f>
        <v>0</v>
      </c>
      <c r="BI129" s="42">
        <f>IF(N129="nulová",J129,0)</f>
        <v>0</v>
      </c>
      <c r="BJ129" s="17" t="s">
        <v>8</v>
      </c>
      <c r="BK129" s="42">
        <f>ROUND(I129*H129,0)</f>
        <v>0</v>
      </c>
      <c r="BL129" s="17" t="s">
        <v>3969</v>
      </c>
      <c r="BM129" s="41" t="s">
        <v>3970</v>
      </c>
    </row>
    <row r="130" spans="2:65" s="11" customFormat="1" ht="22.9" customHeight="1" x14ac:dyDescent="0.2">
      <c r="B130" s="142"/>
      <c r="D130" s="37" t="s">
        <v>76</v>
      </c>
      <c r="E130" s="148" t="s">
        <v>3971</v>
      </c>
      <c r="F130" s="148" t="s">
        <v>3972</v>
      </c>
      <c r="J130" s="149">
        <f>BK130</f>
        <v>0</v>
      </c>
      <c r="L130" s="142"/>
      <c r="M130" s="145"/>
      <c r="P130" s="146">
        <f>P131</f>
        <v>0</v>
      </c>
      <c r="R130" s="146">
        <f>R131</f>
        <v>0</v>
      </c>
      <c r="T130" s="147">
        <f>T131</f>
        <v>0</v>
      </c>
      <c r="AR130" s="37" t="s">
        <v>322</v>
      </c>
      <c r="AT130" s="38" t="s">
        <v>76</v>
      </c>
      <c r="AU130" s="38" t="s">
        <v>8</v>
      </c>
      <c r="AY130" s="37" t="s">
        <v>304</v>
      </c>
      <c r="BK130" s="39">
        <f>BK131</f>
        <v>0</v>
      </c>
    </row>
    <row r="131" spans="2:65" s="1" customFormat="1" ht="16.5" customHeight="1" x14ac:dyDescent="0.2">
      <c r="B131" s="24"/>
      <c r="C131" s="150" t="s">
        <v>86</v>
      </c>
      <c r="D131" s="150" t="s">
        <v>306</v>
      </c>
      <c r="E131" s="151" t="s">
        <v>3973</v>
      </c>
      <c r="F131" s="152" t="s">
        <v>3972</v>
      </c>
      <c r="G131" s="153" t="s">
        <v>2318</v>
      </c>
      <c r="H131" s="154">
        <v>1</v>
      </c>
      <c r="I131" s="40"/>
      <c r="J131" s="155">
        <f>ROUND(I131*H131,0)</f>
        <v>0</v>
      </c>
      <c r="K131" s="152" t="s">
        <v>310</v>
      </c>
      <c r="L131" s="24"/>
      <c r="M131" s="156" t="s">
        <v>1</v>
      </c>
      <c r="N131" s="157" t="s">
        <v>42</v>
      </c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41" t="s">
        <v>3969</v>
      </c>
      <c r="AT131" s="41" t="s">
        <v>306</v>
      </c>
      <c r="AU131" s="41" t="s">
        <v>86</v>
      </c>
      <c r="AY131" s="17" t="s">
        <v>304</v>
      </c>
      <c r="BE131" s="42">
        <f>IF(N131="základní",J131,0)</f>
        <v>0</v>
      </c>
      <c r="BF131" s="42">
        <f>IF(N131="snížená",J131,0)</f>
        <v>0</v>
      </c>
      <c r="BG131" s="42">
        <f>IF(N131="zákl. přenesená",J131,0)</f>
        <v>0</v>
      </c>
      <c r="BH131" s="42">
        <f>IF(N131="sníž. přenesená",J131,0)</f>
        <v>0</v>
      </c>
      <c r="BI131" s="42">
        <f>IF(N131="nulová",J131,0)</f>
        <v>0</v>
      </c>
      <c r="BJ131" s="17" t="s">
        <v>8</v>
      </c>
      <c r="BK131" s="42">
        <f>ROUND(I131*H131,0)</f>
        <v>0</v>
      </c>
      <c r="BL131" s="17" t="s">
        <v>3969</v>
      </c>
      <c r="BM131" s="41" t="s">
        <v>3974</v>
      </c>
    </row>
    <row r="132" spans="2:65" s="11" customFormat="1" ht="22.9" customHeight="1" x14ac:dyDescent="0.2">
      <c r="B132" s="142"/>
      <c r="D132" s="37" t="s">
        <v>76</v>
      </c>
      <c r="E132" s="148" t="s">
        <v>3975</v>
      </c>
      <c r="F132" s="148" t="s">
        <v>3976</v>
      </c>
      <c r="J132" s="149">
        <f>BK132</f>
        <v>0</v>
      </c>
      <c r="L132" s="142"/>
      <c r="M132" s="145"/>
      <c r="P132" s="146">
        <f>P133</f>
        <v>0</v>
      </c>
      <c r="R132" s="146">
        <f>R133</f>
        <v>0</v>
      </c>
      <c r="T132" s="147">
        <f>T133</f>
        <v>0</v>
      </c>
      <c r="AR132" s="37" t="s">
        <v>322</v>
      </c>
      <c r="AT132" s="38" t="s">
        <v>76</v>
      </c>
      <c r="AU132" s="38" t="s">
        <v>8</v>
      </c>
      <c r="AY132" s="37" t="s">
        <v>304</v>
      </c>
      <c r="BK132" s="39">
        <f>BK133</f>
        <v>0</v>
      </c>
    </row>
    <row r="133" spans="2:65" s="1" customFormat="1" ht="16.5" customHeight="1" x14ac:dyDescent="0.2">
      <c r="B133" s="24"/>
      <c r="C133" s="150" t="s">
        <v>315</v>
      </c>
      <c r="D133" s="150" t="s">
        <v>306</v>
      </c>
      <c r="E133" s="151" t="s">
        <v>3977</v>
      </c>
      <c r="F133" s="152" t="s">
        <v>3976</v>
      </c>
      <c r="G133" s="153" t="s">
        <v>2318</v>
      </c>
      <c r="H133" s="154">
        <v>1</v>
      </c>
      <c r="I133" s="40"/>
      <c r="J133" s="155">
        <f>ROUND(I133*H133,0)</f>
        <v>0</v>
      </c>
      <c r="K133" s="152" t="s">
        <v>310</v>
      </c>
      <c r="L133" s="24"/>
      <c r="M133" s="156" t="s">
        <v>1</v>
      </c>
      <c r="N133" s="157" t="s">
        <v>42</v>
      </c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AR133" s="41" t="s">
        <v>3969</v>
      </c>
      <c r="AT133" s="41" t="s">
        <v>306</v>
      </c>
      <c r="AU133" s="41" t="s">
        <v>86</v>
      </c>
      <c r="AY133" s="17" t="s">
        <v>304</v>
      </c>
      <c r="BE133" s="42">
        <f>IF(N133="základní",J133,0)</f>
        <v>0</v>
      </c>
      <c r="BF133" s="42">
        <f>IF(N133="snížená",J133,0)</f>
        <v>0</v>
      </c>
      <c r="BG133" s="42">
        <f>IF(N133="zákl. přenesená",J133,0)</f>
        <v>0</v>
      </c>
      <c r="BH133" s="42">
        <f>IF(N133="sníž. přenesená",J133,0)</f>
        <v>0</v>
      </c>
      <c r="BI133" s="42">
        <f>IF(N133="nulová",J133,0)</f>
        <v>0</v>
      </c>
      <c r="BJ133" s="17" t="s">
        <v>8</v>
      </c>
      <c r="BK133" s="42">
        <f>ROUND(I133*H133,0)</f>
        <v>0</v>
      </c>
      <c r="BL133" s="17" t="s">
        <v>3969</v>
      </c>
      <c r="BM133" s="41" t="s">
        <v>3978</v>
      </c>
    </row>
    <row r="134" spans="2:65" s="11" customFormat="1" ht="22.9" customHeight="1" x14ac:dyDescent="0.2">
      <c r="B134" s="142"/>
      <c r="D134" s="37" t="s">
        <v>76</v>
      </c>
      <c r="E134" s="148" t="s">
        <v>3979</v>
      </c>
      <c r="F134" s="148" t="s">
        <v>3980</v>
      </c>
      <c r="J134" s="149">
        <f>BK134</f>
        <v>0</v>
      </c>
      <c r="L134" s="142"/>
      <c r="M134" s="145"/>
      <c r="P134" s="146">
        <f>P135</f>
        <v>0</v>
      </c>
      <c r="R134" s="146">
        <f>R135</f>
        <v>0</v>
      </c>
      <c r="T134" s="147">
        <f>T135</f>
        <v>0</v>
      </c>
      <c r="AR134" s="37" t="s">
        <v>322</v>
      </c>
      <c r="AT134" s="38" t="s">
        <v>76</v>
      </c>
      <c r="AU134" s="38" t="s">
        <v>8</v>
      </c>
      <c r="AY134" s="37" t="s">
        <v>304</v>
      </c>
      <c r="BK134" s="39">
        <f>BK135</f>
        <v>0</v>
      </c>
    </row>
    <row r="135" spans="2:65" s="1" customFormat="1" ht="16.5" customHeight="1" x14ac:dyDescent="0.2">
      <c r="B135" s="24"/>
      <c r="C135" s="150" t="s">
        <v>108</v>
      </c>
      <c r="D135" s="150" t="s">
        <v>306</v>
      </c>
      <c r="E135" s="151" t="s">
        <v>3981</v>
      </c>
      <c r="F135" s="152" t="s">
        <v>3980</v>
      </c>
      <c r="G135" s="153" t="s">
        <v>2318</v>
      </c>
      <c r="H135" s="154">
        <v>1</v>
      </c>
      <c r="I135" s="40"/>
      <c r="J135" s="155">
        <f>ROUND(I135*H135,0)</f>
        <v>0</v>
      </c>
      <c r="K135" s="152" t="s">
        <v>310</v>
      </c>
      <c r="L135" s="24"/>
      <c r="M135" s="156" t="s">
        <v>1</v>
      </c>
      <c r="N135" s="157" t="s">
        <v>42</v>
      </c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41" t="s">
        <v>3969</v>
      </c>
      <c r="AT135" s="41" t="s">
        <v>306</v>
      </c>
      <c r="AU135" s="41" t="s">
        <v>86</v>
      </c>
      <c r="AY135" s="17" t="s">
        <v>304</v>
      </c>
      <c r="BE135" s="42">
        <f>IF(N135="základní",J135,0)</f>
        <v>0</v>
      </c>
      <c r="BF135" s="42">
        <f>IF(N135="snížená",J135,0)</f>
        <v>0</v>
      </c>
      <c r="BG135" s="42">
        <f>IF(N135="zákl. přenesená",J135,0)</f>
        <v>0</v>
      </c>
      <c r="BH135" s="42">
        <f>IF(N135="sníž. přenesená",J135,0)</f>
        <v>0</v>
      </c>
      <c r="BI135" s="42">
        <f>IF(N135="nulová",J135,0)</f>
        <v>0</v>
      </c>
      <c r="BJ135" s="17" t="s">
        <v>8</v>
      </c>
      <c r="BK135" s="42">
        <f>ROUND(I135*H135,0)</f>
        <v>0</v>
      </c>
      <c r="BL135" s="17" t="s">
        <v>3969</v>
      </c>
      <c r="BM135" s="41" t="s">
        <v>3982</v>
      </c>
    </row>
    <row r="136" spans="2:65" s="11" customFormat="1" ht="22.9" customHeight="1" x14ac:dyDescent="0.2">
      <c r="B136" s="142"/>
      <c r="D136" s="37" t="s">
        <v>76</v>
      </c>
      <c r="E136" s="148" t="s">
        <v>3983</v>
      </c>
      <c r="F136" s="148" t="s">
        <v>3984</v>
      </c>
      <c r="J136" s="149">
        <f>BK136</f>
        <v>0</v>
      </c>
      <c r="L136" s="142"/>
      <c r="M136" s="145"/>
      <c r="P136" s="146">
        <f>P137</f>
        <v>0</v>
      </c>
      <c r="R136" s="146">
        <f>R137</f>
        <v>0</v>
      </c>
      <c r="T136" s="147">
        <f>T137</f>
        <v>0</v>
      </c>
      <c r="AR136" s="37" t="s">
        <v>322</v>
      </c>
      <c r="AT136" s="38" t="s">
        <v>76</v>
      </c>
      <c r="AU136" s="38" t="s">
        <v>8</v>
      </c>
      <c r="AY136" s="37" t="s">
        <v>304</v>
      </c>
      <c r="BK136" s="39">
        <f>BK137</f>
        <v>0</v>
      </c>
    </row>
    <row r="137" spans="2:65" s="1" customFormat="1" ht="16.5" customHeight="1" x14ac:dyDescent="0.2">
      <c r="B137" s="24"/>
      <c r="C137" s="150" t="s">
        <v>322</v>
      </c>
      <c r="D137" s="150" t="s">
        <v>306</v>
      </c>
      <c r="E137" s="151" t="s">
        <v>3985</v>
      </c>
      <c r="F137" s="152" t="s">
        <v>3984</v>
      </c>
      <c r="G137" s="153" t="s">
        <v>2318</v>
      </c>
      <c r="H137" s="154">
        <v>1</v>
      </c>
      <c r="I137" s="40"/>
      <c r="J137" s="155">
        <f>ROUND(I137*H137,0)</f>
        <v>0</v>
      </c>
      <c r="K137" s="152" t="s">
        <v>310</v>
      </c>
      <c r="L137" s="24"/>
      <c r="M137" s="156" t="s">
        <v>1</v>
      </c>
      <c r="N137" s="157" t="s">
        <v>42</v>
      </c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AR137" s="41" t="s">
        <v>3969</v>
      </c>
      <c r="AT137" s="41" t="s">
        <v>306</v>
      </c>
      <c r="AU137" s="41" t="s">
        <v>86</v>
      </c>
      <c r="AY137" s="17" t="s">
        <v>304</v>
      </c>
      <c r="BE137" s="42">
        <f>IF(N137="základní",J137,0)</f>
        <v>0</v>
      </c>
      <c r="BF137" s="42">
        <f>IF(N137="snížená",J137,0)</f>
        <v>0</v>
      </c>
      <c r="BG137" s="42">
        <f>IF(N137="zákl. přenesená",J137,0)</f>
        <v>0</v>
      </c>
      <c r="BH137" s="42">
        <f>IF(N137="sníž. přenesená",J137,0)</f>
        <v>0</v>
      </c>
      <c r="BI137" s="42">
        <f>IF(N137="nulová",J137,0)</f>
        <v>0</v>
      </c>
      <c r="BJ137" s="17" t="s">
        <v>8</v>
      </c>
      <c r="BK137" s="42">
        <f>ROUND(I137*H137,0)</f>
        <v>0</v>
      </c>
      <c r="BL137" s="17" t="s">
        <v>3969</v>
      </c>
      <c r="BM137" s="41" t="s">
        <v>3986</v>
      </c>
    </row>
    <row r="138" spans="2:65" s="11" customFormat="1" ht="22.9" customHeight="1" x14ac:dyDescent="0.2">
      <c r="B138" s="142"/>
      <c r="D138" s="37" t="s">
        <v>76</v>
      </c>
      <c r="E138" s="148" t="s">
        <v>3987</v>
      </c>
      <c r="F138" s="148" t="s">
        <v>3988</v>
      </c>
      <c r="J138" s="149">
        <f>BK138</f>
        <v>0</v>
      </c>
      <c r="L138" s="142"/>
      <c r="M138" s="145"/>
      <c r="P138" s="146">
        <f>P139</f>
        <v>0</v>
      </c>
      <c r="R138" s="146">
        <f>R139</f>
        <v>0</v>
      </c>
      <c r="T138" s="147">
        <f>T139</f>
        <v>0</v>
      </c>
      <c r="AR138" s="37" t="s">
        <v>322</v>
      </c>
      <c r="AT138" s="38" t="s">
        <v>76</v>
      </c>
      <c r="AU138" s="38" t="s">
        <v>8</v>
      </c>
      <c r="AY138" s="37" t="s">
        <v>304</v>
      </c>
      <c r="BK138" s="39">
        <f>BK139</f>
        <v>0</v>
      </c>
    </row>
    <row r="139" spans="2:65" s="1" customFormat="1" ht="16.5" customHeight="1" x14ac:dyDescent="0.2">
      <c r="B139" s="24"/>
      <c r="C139" s="150" t="s">
        <v>329</v>
      </c>
      <c r="D139" s="150" t="s">
        <v>306</v>
      </c>
      <c r="E139" s="151" t="s">
        <v>3989</v>
      </c>
      <c r="F139" s="152" t="s">
        <v>3988</v>
      </c>
      <c r="G139" s="153" t="s">
        <v>2318</v>
      </c>
      <c r="H139" s="154">
        <v>1</v>
      </c>
      <c r="I139" s="40"/>
      <c r="J139" s="155">
        <f>ROUND(I139*H139,0)</f>
        <v>0</v>
      </c>
      <c r="K139" s="152" t="s">
        <v>310</v>
      </c>
      <c r="L139" s="24"/>
      <c r="M139" s="156" t="s">
        <v>1</v>
      </c>
      <c r="N139" s="157" t="s">
        <v>42</v>
      </c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41" t="s">
        <v>3969</v>
      </c>
      <c r="AT139" s="41" t="s">
        <v>306</v>
      </c>
      <c r="AU139" s="41" t="s">
        <v>86</v>
      </c>
      <c r="AY139" s="17" t="s">
        <v>304</v>
      </c>
      <c r="BE139" s="42">
        <f>IF(N139="základní",J139,0)</f>
        <v>0</v>
      </c>
      <c r="BF139" s="42">
        <f>IF(N139="snížená",J139,0)</f>
        <v>0</v>
      </c>
      <c r="BG139" s="42">
        <f>IF(N139="zákl. přenesená",J139,0)</f>
        <v>0</v>
      </c>
      <c r="BH139" s="42">
        <f>IF(N139="sníž. přenesená",J139,0)</f>
        <v>0</v>
      </c>
      <c r="BI139" s="42">
        <f>IF(N139="nulová",J139,0)</f>
        <v>0</v>
      </c>
      <c r="BJ139" s="17" t="s">
        <v>8</v>
      </c>
      <c r="BK139" s="42">
        <f>ROUND(I139*H139,0)</f>
        <v>0</v>
      </c>
      <c r="BL139" s="17" t="s">
        <v>3969</v>
      </c>
      <c r="BM139" s="41" t="s">
        <v>3990</v>
      </c>
    </row>
    <row r="140" spans="2:65" s="11" customFormat="1" ht="22.9" customHeight="1" x14ac:dyDescent="0.2">
      <c r="B140" s="142"/>
      <c r="D140" s="37" t="s">
        <v>76</v>
      </c>
      <c r="E140" s="148" t="s">
        <v>3991</v>
      </c>
      <c r="F140" s="148" t="s">
        <v>3992</v>
      </c>
      <c r="J140" s="149">
        <f>BK140</f>
        <v>0</v>
      </c>
      <c r="L140" s="142"/>
      <c r="M140" s="145"/>
      <c r="P140" s="146">
        <f>P141</f>
        <v>0</v>
      </c>
      <c r="R140" s="146">
        <f>R141</f>
        <v>0</v>
      </c>
      <c r="T140" s="147">
        <f>T141</f>
        <v>0</v>
      </c>
      <c r="AR140" s="37" t="s">
        <v>322</v>
      </c>
      <c r="AT140" s="38" t="s">
        <v>76</v>
      </c>
      <c r="AU140" s="38" t="s">
        <v>8</v>
      </c>
      <c r="AY140" s="37" t="s">
        <v>304</v>
      </c>
      <c r="BK140" s="39">
        <f>BK141</f>
        <v>0</v>
      </c>
    </row>
    <row r="141" spans="2:65" s="1" customFormat="1" ht="16.5" customHeight="1" x14ac:dyDescent="0.2">
      <c r="B141" s="24"/>
      <c r="C141" s="150" t="s">
        <v>185</v>
      </c>
      <c r="D141" s="150" t="s">
        <v>306</v>
      </c>
      <c r="E141" s="151" t="s">
        <v>3993</v>
      </c>
      <c r="F141" s="152" t="s">
        <v>3992</v>
      </c>
      <c r="G141" s="153" t="s">
        <v>2318</v>
      </c>
      <c r="H141" s="154">
        <v>1</v>
      </c>
      <c r="I141" s="40"/>
      <c r="J141" s="155">
        <f>ROUND(I141*H141,0)</f>
        <v>0</v>
      </c>
      <c r="K141" s="152" t="s">
        <v>310</v>
      </c>
      <c r="L141" s="24"/>
      <c r="M141" s="156" t="s">
        <v>1</v>
      </c>
      <c r="N141" s="157" t="s">
        <v>42</v>
      </c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AR141" s="41" t="s">
        <v>3969</v>
      </c>
      <c r="AT141" s="41" t="s">
        <v>306</v>
      </c>
      <c r="AU141" s="41" t="s">
        <v>86</v>
      </c>
      <c r="AY141" s="17" t="s">
        <v>304</v>
      </c>
      <c r="BE141" s="42">
        <f>IF(N141="základní",J141,0)</f>
        <v>0</v>
      </c>
      <c r="BF141" s="42">
        <f>IF(N141="snížená",J141,0)</f>
        <v>0</v>
      </c>
      <c r="BG141" s="42">
        <f>IF(N141="zákl. přenesená",J141,0)</f>
        <v>0</v>
      </c>
      <c r="BH141" s="42">
        <f>IF(N141="sníž. přenesená",J141,0)</f>
        <v>0</v>
      </c>
      <c r="BI141" s="42">
        <f>IF(N141="nulová",J141,0)</f>
        <v>0</v>
      </c>
      <c r="BJ141" s="17" t="s">
        <v>8</v>
      </c>
      <c r="BK141" s="42">
        <f>ROUND(I141*H141,0)</f>
        <v>0</v>
      </c>
      <c r="BL141" s="17" t="s">
        <v>3969</v>
      </c>
      <c r="BM141" s="41" t="s">
        <v>3994</v>
      </c>
    </row>
    <row r="142" spans="2:65" s="11" customFormat="1" ht="22.9" customHeight="1" x14ac:dyDescent="0.2">
      <c r="B142" s="142"/>
      <c r="D142" s="37" t="s">
        <v>76</v>
      </c>
      <c r="E142" s="148" t="s">
        <v>3995</v>
      </c>
      <c r="F142" s="148" t="s">
        <v>3996</v>
      </c>
      <c r="J142" s="149">
        <f>BK142</f>
        <v>0</v>
      </c>
      <c r="L142" s="142"/>
      <c r="M142" s="145"/>
      <c r="P142" s="146">
        <f>P143</f>
        <v>0</v>
      </c>
      <c r="R142" s="146">
        <f>R143</f>
        <v>0</v>
      </c>
      <c r="T142" s="147">
        <f>T143</f>
        <v>0</v>
      </c>
      <c r="AR142" s="37" t="s">
        <v>322</v>
      </c>
      <c r="AT142" s="38" t="s">
        <v>76</v>
      </c>
      <c r="AU142" s="38" t="s">
        <v>8</v>
      </c>
      <c r="AY142" s="37" t="s">
        <v>304</v>
      </c>
      <c r="BK142" s="39">
        <f>BK143</f>
        <v>0</v>
      </c>
    </row>
    <row r="143" spans="2:65" s="1" customFormat="1" ht="16.5" customHeight="1" x14ac:dyDescent="0.2">
      <c r="B143" s="24"/>
      <c r="C143" s="150" t="s">
        <v>339</v>
      </c>
      <c r="D143" s="150" t="s">
        <v>306</v>
      </c>
      <c r="E143" s="151" t="s">
        <v>3997</v>
      </c>
      <c r="F143" s="152" t="s">
        <v>3998</v>
      </c>
      <c r="G143" s="153" t="s">
        <v>2318</v>
      </c>
      <c r="H143" s="154">
        <v>1</v>
      </c>
      <c r="I143" s="40"/>
      <c r="J143" s="155">
        <f>ROUND(I143*H143,0)</f>
        <v>0</v>
      </c>
      <c r="K143" s="152" t="s">
        <v>310</v>
      </c>
      <c r="L143" s="24"/>
      <c r="M143" s="156" t="s">
        <v>1</v>
      </c>
      <c r="N143" s="157" t="s">
        <v>42</v>
      </c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AR143" s="41" t="s">
        <v>3969</v>
      </c>
      <c r="AT143" s="41" t="s">
        <v>306</v>
      </c>
      <c r="AU143" s="41" t="s">
        <v>86</v>
      </c>
      <c r="AY143" s="17" t="s">
        <v>304</v>
      </c>
      <c r="BE143" s="42">
        <f>IF(N143="základní",J143,0)</f>
        <v>0</v>
      </c>
      <c r="BF143" s="42">
        <f>IF(N143="snížená",J143,0)</f>
        <v>0</v>
      </c>
      <c r="BG143" s="42">
        <f>IF(N143="zákl. přenesená",J143,0)</f>
        <v>0</v>
      </c>
      <c r="BH143" s="42">
        <f>IF(N143="sníž. přenesená",J143,0)</f>
        <v>0</v>
      </c>
      <c r="BI143" s="42">
        <f>IF(N143="nulová",J143,0)</f>
        <v>0</v>
      </c>
      <c r="BJ143" s="17" t="s">
        <v>8</v>
      </c>
      <c r="BK143" s="42">
        <f>ROUND(I143*H143,0)</f>
        <v>0</v>
      </c>
      <c r="BL143" s="17" t="s">
        <v>3969</v>
      </c>
      <c r="BM143" s="41" t="s">
        <v>3999</v>
      </c>
    </row>
    <row r="144" spans="2:65" s="11" customFormat="1" ht="22.9" customHeight="1" x14ac:dyDescent="0.2">
      <c r="B144" s="142"/>
      <c r="D144" s="37" t="s">
        <v>76</v>
      </c>
      <c r="E144" s="148" t="s">
        <v>4000</v>
      </c>
      <c r="F144" s="148" t="s">
        <v>4001</v>
      </c>
      <c r="J144" s="149">
        <f>BK144</f>
        <v>0</v>
      </c>
      <c r="L144" s="142"/>
      <c r="M144" s="145"/>
      <c r="P144" s="146">
        <f>P145</f>
        <v>0</v>
      </c>
      <c r="R144" s="146">
        <f>R145</f>
        <v>0</v>
      </c>
      <c r="T144" s="147">
        <f>T145</f>
        <v>0</v>
      </c>
      <c r="AR144" s="37" t="s">
        <v>322</v>
      </c>
      <c r="AT144" s="38" t="s">
        <v>76</v>
      </c>
      <c r="AU144" s="38" t="s">
        <v>8</v>
      </c>
      <c r="AY144" s="37" t="s">
        <v>304</v>
      </c>
      <c r="BK144" s="39">
        <f>BK145</f>
        <v>0</v>
      </c>
    </row>
    <row r="145" spans="2:65" s="1" customFormat="1" ht="16.5" customHeight="1" x14ac:dyDescent="0.2">
      <c r="B145" s="24"/>
      <c r="C145" s="150" t="s">
        <v>100</v>
      </c>
      <c r="D145" s="150" t="s">
        <v>306</v>
      </c>
      <c r="E145" s="151" t="s">
        <v>4002</v>
      </c>
      <c r="F145" s="152" t="s">
        <v>4001</v>
      </c>
      <c r="G145" s="153" t="s">
        <v>2318</v>
      </c>
      <c r="H145" s="154">
        <v>1</v>
      </c>
      <c r="I145" s="40"/>
      <c r="J145" s="155">
        <f>ROUND(I145*H145,0)</f>
        <v>0</v>
      </c>
      <c r="K145" s="152" t="s">
        <v>310</v>
      </c>
      <c r="L145" s="24"/>
      <c r="M145" s="188" t="s">
        <v>1</v>
      </c>
      <c r="N145" s="189" t="s">
        <v>42</v>
      </c>
      <c r="O145" s="190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AR145" s="41" t="s">
        <v>3969</v>
      </c>
      <c r="AT145" s="41" t="s">
        <v>306</v>
      </c>
      <c r="AU145" s="41" t="s">
        <v>86</v>
      </c>
      <c r="AY145" s="17" t="s">
        <v>304</v>
      </c>
      <c r="BE145" s="42">
        <f>IF(N145="základní",J145,0)</f>
        <v>0</v>
      </c>
      <c r="BF145" s="42">
        <f>IF(N145="snížená",J145,0)</f>
        <v>0</v>
      </c>
      <c r="BG145" s="42">
        <f>IF(N145="zákl. přenesená",J145,0)</f>
        <v>0</v>
      </c>
      <c r="BH145" s="42">
        <f>IF(N145="sníž. přenesená",J145,0)</f>
        <v>0</v>
      </c>
      <c r="BI145" s="42">
        <f>IF(N145="nulová",J145,0)</f>
        <v>0</v>
      </c>
      <c r="BJ145" s="17" t="s">
        <v>8</v>
      </c>
      <c r="BK145" s="42">
        <f>ROUND(I145*H145,0)</f>
        <v>0</v>
      </c>
      <c r="BL145" s="17" t="s">
        <v>3969</v>
      </c>
      <c r="BM145" s="41" t="s">
        <v>4003</v>
      </c>
    </row>
    <row r="146" spans="2:65" s="1" customFormat="1" ht="6.95" customHeight="1" x14ac:dyDescent="0.2">
      <c r="B146" s="25"/>
      <c r="C146" s="26"/>
      <c r="D146" s="26"/>
      <c r="E146" s="26"/>
      <c r="F146" s="26"/>
      <c r="G146" s="26"/>
      <c r="H146" s="26"/>
      <c r="I146" s="26"/>
      <c r="J146" s="26"/>
      <c r="K146" s="26"/>
      <c r="L146" s="24"/>
    </row>
  </sheetData>
  <sheetProtection password="D62F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40"/>
  <sheetViews>
    <sheetView showGridLines="0" topLeftCell="A16" workbookViewId="0">
      <selection activeCell="F23" sqref="F23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8"/>
      <c r="C3" s="19"/>
      <c r="D3" s="19"/>
      <c r="E3" s="19"/>
      <c r="F3" s="19"/>
      <c r="G3" s="19"/>
      <c r="H3" s="20"/>
    </row>
    <row r="4" spans="2:8" ht="24.95" customHeight="1" x14ac:dyDescent="0.2">
      <c r="B4" s="20"/>
      <c r="C4" s="21" t="s">
        <v>4004</v>
      </c>
      <c r="H4" s="20"/>
    </row>
    <row r="5" spans="2:8" ht="12" customHeight="1" x14ac:dyDescent="0.2">
      <c r="B5" s="20"/>
      <c r="C5" s="22" t="s">
        <v>14</v>
      </c>
      <c r="D5" s="217" t="s">
        <v>15</v>
      </c>
      <c r="E5" s="202"/>
      <c r="F5" s="202"/>
      <c r="H5" s="20"/>
    </row>
    <row r="6" spans="2:8" ht="36.950000000000003" customHeight="1" x14ac:dyDescent="0.2">
      <c r="B6" s="20"/>
      <c r="C6" s="23" t="s">
        <v>17</v>
      </c>
      <c r="D6" s="214" t="s">
        <v>18</v>
      </c>
      <c r="E6" s="202"/>
      <c r="F6" s="202"/>
      <c r="H6" s="20"/>
    </row>
    <row r="7" spans="2:8" ht="16.5" customHeight="1" x14ac:dyDescent="0.2">
      <c r="B7" s="20"/>
      <c r="C7" s="59" t="s">
        <v>23</v>
      </c>
      <c r="D7" s="57" t="str">
        <f>'Rekapitulace stavby'!AN8</f>
        <v>19. 3. 2024</v>
      </c>
      <c r="H7" s="20"/>
    </row>
    <row r="8" spans="2:8" s="1" customFormat="1" ht="10.9" customHeight="1" x14ac:dyDescent="0.2">
      <c r="B8" s="24"/>
      <c r="H8" s="24"/>
    </row>
    <row r="9" spans="2:8" s="10" customFormat="1" ht="29.25" customHeight="1" x14ac:dyDescent="0.2">
      <c r="B9" s="32"/>
      <c r="C9" s="33" t="s">
        <v>58</v>
      </c>
      <c r="D9" s="34" t="s">
        <v>59</v>
      </c>
      <c r="E9" s="34" t="s">
        <v>291</v>
      </c>
      <c r="F9" s="35" t="s">
        <v>4005</v>
      </c>
      <c r="H9" s="32"/>
    </row>
    <row r="10" spans="2:8" s="1" customFormat="1" ht="26.45" customHeight="1" x14ac:dyDescent="0.2">
      <c r="B10" s="24"/>
      <c r="C10" s="49" t="s">
        <v>4006</v>
      </c>
      <c r="D10" s="49" t="s">
        <v>83</v>
      </c>
      <c r="H10" s="24"/>
    </row>
    <row r="11" spans="2:8" s="1" customFormat="1" ht="16.899999999999999" customHeight="1" x14ac:dyDescent="0.2">
      <c r="B11" s="24"/>
      <c r="C11" s="50" t="s">
        <v>243</v>
      </c>
      <c r="D11" s="51" t="s">
        <v>244</v>
      </c>
      <c r="E11" s="52" t="s">
        <v>1</v>
      </c>
      <c r="F11" s="53">
        <v>65.343999999999994</v>
      </c>
      <c r="H11" s="24"/>
    </row>
    <row r="12" spans="2:8" s="1" customFormat="1" ht="16.899999999999999" customHeight="1" x14ac:dyDescent="0.2">
      <c r="B12" s="24"/>
      <c r="C12" s="54" t="s">
        <v>1</v>
      </c>
      <c r="D12" s="54" t="s">
        <v>362</v>
      </c>
      <c r="E12" s="17" t="s">
        <v>1</v>
      </c>
      <c r="F12" s="55">
        <v>2.12</v>
      </c>
      <c r="H12" s="24"/>
    </row>
    <row r="13" spans="2:8" s="1" customFormat="1" ht="16.899999999999999" customHeight="1" x14ac:dyDescent="0.2">
      <c r="B13" s="24"/>
      <c r="C13" s="54" t="s">
        <v>1</v>
      </c>
      <c r="D13" s="54" t="s">
        <v>363</v>
      </c>
      <c r="E13" s="17" t="s">
        <v>1</v>
      </c>
      <c r="F13" s="55">
        <v>0.42699999999999999</v>
      </c>
      <c r="H13" s="24"/>
    </row>
    <row r="14" spans="2:8" s="1" customFormat="1" ht="16.899999999999999" customHeight="1" x14ac:dyDescent="0.2">
      <c r="B14" s="24"/>
      <c r="C14" s="54" t="s">
        <v>1</v>
      </c>
      <c r="D14" s="54" t="s">
        <v>364</v>
      </c>
      <c r="E14" s="17" t="s">
        <v>1</v>
      </c>
      <c r="F14" s="55">
        <v>0.26500000000000001</v>
      </c>
      <c r="H14" s="24"/>
    </row>
    <row r="15" spans="2:8" s="1" customFormat="1" ht="16.899999999999999" customHeight="1" x14ac:dyDescent="0.2">
      <c r="B15" s="24"/>
      <c r="C15" s="54" t="s">
        <v>1</v>
      </c>
      <c r="D15" s="54" t="s">
        <v>365</v>
      </c>
      <c r="E15" s="17" t="s">
        <v>1</v>
      </c>
      <c r="F15" s="55">
        <v>10.802</v>
      </c>
      <c r="H15" s="24"/>
    </row>
    <row r="16" spans="2:8" s="1" customFormat="1" ht="16.899999999999999" customHeight="1" x14ac:dyDescent="0.2">
      <c r="B16" s="24"/>
      <c r="C16" s="54" t="s">
        <v>1</v>
      </c>
      <c r="D16" s="54" t="s">
        <v>366</v>
      </c>
      <c r="E16" s="17" t="s">
        <v>1</v>
      </c>
      <c r="F16" s="55">
        <v>15.465</v>
      </c>
      <c r="H16" s="24"/>
    </row>
    <row r="17" spans="2:8" s="1" customFormat="1" ht="16.899999999999999" customHeight="1" x14ac:dyDescent="0.2">
      <c r="B17" s="24"/>
      <c r="C17" s="54" t="s">
        <v>1</v>
      </c>
      <c r="D17" s="54" t="s">
        <v>367</v>
      </c>
      <c r="E17" s="17" t="s">
        <v>1</v>
      </c>
      <c r="F17" s="55">
        <v>0.39</v>
      </c>
      <c r="H17" s="24"/>
    </row>
    <row r="18" spans="2:8" s="1" customFormat="1" ht="16.899999999999999" customHeight="1" x14ac:dyDescent="0.2">
      <c r="B18" s="24"/>
      <c r="C18" s="54" t="s">
        <v>1</v>
      </c>
      <c r="D18" s="54" t="s">
        <v>368</v>
      </c>
      <c r="E18" s="17" t="s">
        <v>1</v>
      </c>
      <c r="F18" s="55">
        <v>0.441</v>
      </c>
      <c r="H18" s="24"/>
    </row>
    <row r="19" spans="2:8" s="1" customFormat="1" ht="16.899999999999999" customHeight="1" x14ac:dyDescent="0.2">
      <c r="B19" s="24"/>
      <c r="C19" s="54" t="s">
        <v>1</v>
      </c>
      <c r="D19" s="54" t="s">
        <v>369</v>
      </c>
      <c r="E19" s="17" t="s">
        <v>1</v>
      </c>
      <c r="F19" s="55">
        <v>2.306</v>
      </c>
      <c r="H19" s="24"/>
    </row>
    <row r="20" spans="2:8" s="1" customFormat="1" ht="16.899999999999999" customHeight="1" x14ac:dyDescent="0.2">
      <c r="B20" s="24"/>
      <c r="C20" s="54" t="s">
        <v>1</v>
      </c>
      <c r="D20" s="54" t="s">
        <v>370</v>
      </c>
      <c r="E20" s="17" t="s">
        <v>1</v>
      </c>
      <c r="F20" s="55">
        <v>0.88700000000000001</v>
      </c>
      <c r="H20" s="24"/>
    </row>
    <row r="21" spans="2:8" s="1" customFormat="1" ht="16.899999999999999" customHeight="1" x14ac:dyDescent="0.2">
      <c r="B21" s="24"/>
      <c r="C21" s="54" t="s">
        <v>1</v>
      </c>
      <c r="D21" s="54" t="s">
        <v>371</v>
      </c>
      <c r="E21" s="17" t="s">
        <v>1</v>
      </c>
      <c r="F21" s="55">
        <v>0.80400000000000005</v>
      </c>
      <c r="H21" s="24"/>
    </row>
    <row r="22" spans="2:8" s="1" customFormat="1" ht="16.899999999999999" customHeight="1" x14ac:dyDescent="0.2">
      <c r="B22" s="24"/>
      <c r="C22" s="54" t="s">
        <v>1</v>
      </c>
      <c r="D22" s="54" t="s">
        <v>372</v>
      </c>
      <c r="E22" s="17" t="s">
        <v>1</v>
      </c>
      <c r="F22" s="55">
        <v>0.56000000000000005</v>
      </c>
      <c r="H22" s="24"/>
    </row>
    <row r="23" spans="2:8" s="1" customFormat="1" ht="16.899999999999999" customHeight="1" x14ac:dyDescent="0.2">
      <c r="B23" s="24"/>
      <c r="C23" s="54" t="s">
        <v>1</v>
      </c>
      <c r="D23" s="54" t="s">
        <v>373</v>
      </c>
      <c r="E23" s="17" t="s">
        <v>1</v>
      </c>
      <c r="F23" s="55">
        <v>0.161</v>
      </c>
      <c r="H23" s="24"/>
    </row>
    <row r="24" spans="2:8" s="1" customFormat="1" ht="16.899999999999999" customHeight="1" x14ac:dyDescent="0.2">
      <c r="B24" s="24"/>
      <c r="C24" s="54" t="s">
        <v>1</v>
      </c>
      <c r="D24" s="54" t="s">
        <v>374</v>
      </c>
      <c r="E24" s="17" t="s">
        <v>1</v>
      </c>
      <c r="F24" s="55">
        <v>1.48</v>
      </c>
      <c r="H24" s="24"/>
    </row>
    <row r="25" spans="2:8" s="1" customFormat="1" ht="16.899999999999999" customHeight="1" x14ac:dyDescent="0.2">
      <c r="B25" s="24"/>
      <c r="C25" s="54" t="s">
        <v>1</v>
      </c>
      <c r="D25" s="54" t="s">
        <v>375</v>
      </c>
      <c r="E25" s="17" t="s">
        <v>1</v>
      </c>
      <c r="F25" s="55">
        <v>0.998</v>
      </c>
      <c r="H25" s="24"/>
    </row>
    <row r="26" spans="2:8" s="1" customFormat="1" ht="16.899999999999999" customHeight="1" x14ac:dyDescent="0.2">
      <c r="B26" s="24"/>
      <c r="C26" s="54" t="s">
        <v>1</v>
      </c>
      <c r="D26" s="54" t="s">
        <v>376</v>
      </c>
      <c r="E26" s="17" t="s">
        <v>1</v>
      </c>
      <c r="F26" s="55">
        <v>2.5289999999999999</v>
      </c>
      <c r="H26" s="24"/>
    </row>
    <row r="27" spans="2:8" s="1" customFormat="1" ht="16.899999999999999" customHeight="1" x14ac:dyDescent="0.2">
      <c r="B27" s="24"/>
      <c r="C27" s="54" t="s">
        <v>1</v>
      </c>
      <c r="D27" s="54" t="s">
        <v>377</v>
      </c>
      <c r="E27" s="17" t="s">
        <v>1</v>
      </c>
      <c r="F27" s="55">
        <v>4.5019999999999998</v>
      </c>
      <c r="H27" s="24"/>
    </row>
    <row r="28" spans="2:8" s="1" customFormat="1" ht="16.899999999999999" customHeight="1" x14ac:dyDescent="0.2">
      <c r="B28" s="24"/>
      <c r="C28" s="54" t="s">
        <v>1</v>
      </c>
      <c r="D28" s="54" t="s">
        <v>378</v>
      </c>
      <c r="E28" s="17" t="s">
        <v>1</v>
      </c>
      <c r="F28" s="55">
        <v>13.013</v>
      </c>
      <c r="H28" s="24"/>
    </row>
    <row r="29" spans="2:8" s="1" customFormat="1" ht="16.899999999999999" customHeight="1" x14ac:dyDescent="0.2">
      <c r="B29" s="24"/>
      <c r="C29" s="54" t="s">
        <v>1</v>
      </c>
      <c r="D29" s="54" t="s">
        <v>379</v>
      </c>
      <c r="E29" s="17" t="s">
        <v>1</v>
      </c>
      <c r="F29" s="55">
        <v>8.1940000000000008</v>
      </c>
      <c r="H29" s="24"/>
    </row>
    <row r="30" spans="2:8" s="1" customFormat="1" ht="16.899999999999999" customHeight="1" x14ac:dyDescent="0.2">
      <c r="B30" s="24"/>
      <c r="C30" s="54" t="s">
        <v>243</v>
      </c>
      <c r="D30" s="54" t="s">
        <v>380</v>
      </c>
      <c r="E30" s="17" t="s">
        <v>1</v>
      </c>
      <c r="F30" s="55">
        <v>65.343999999999994</v>
      </c>
      <c r="H30" s="24"/>
    </row>
    <row r="31" spans="2:8" s="1" customFormat="1" ht="16.899999999999999" customHeight="1" x14ac:dyDescent="0.2">
      <c r="B31" s="24"/>
      <c r="C31" s="56" t="s">
        <v>4007</v>
      </c>
      <c r="H31" s="24"/>
    </row>
    <row r="32" spans="2:8" s="1" customFormat="1" ht="22.5" x14ac:dyDescent="0.2">
      <c r="B32" s="24"/>
      <c r="C32" s="54" t="s">
        <v>359</v>
      </c>
      <c r="D32" s="54" t="s">
        <v>360</v>
      </c>
      <c r="E32" s="17" t="s">
        <v>352</v>
      </c>
      <c r="F32" s="55">
        <v>65.343999999999994</v>
      </c>
      <c r="H32" s="24"/>
    </row>
    <row r="33" spans="2:8" s="1" customFormat="1" ht="22.5" x14ac:dyDescent="0.2">
      <c r="B33" s="24"/>
      <c r="C33" s="54" t="s">
        <v>407</v>
      </c>
      <c r="D33" s="54" t="s">
        <v>408</v>
      </c>
      <c r="E33" s="17" t="s">
        <v>352</v>
      </c>
      <c r="F33" s="55">
        <v>186.589</v>
      </c>
      <c r="H33" s="24"/>
    </row>
    <row r="34" spans="2:8" s="1" customFormat="1" ht="22.5" x14ac:dyDescent="0.2">
      <c r="B34" s="24"/>
      <c r="C34" s="54" t="s">
        <v>410</v>
      </c>
      <c r="D34" s="54" t="s">
        <v>411</v>
      </c>
      <c r="E34" s="17" t="s">
        <v>352</v>
      </c>
      <c r="F34" s="55">
        <v>3731.78</v>
      </c>
      <c r="H34" s="24"/>
    </row>
    <row r="35" spans="2:8" s="1" customFormat="1" ht="22.5" x14ac:dyDescent="0.2">
      <c r="B35" s="24"/>
      <c r="C35" s="54" t="s">
        <v>414</v>
      </c>
      <c r="D35" s="54" t="s">
        <v>415</v>
      </c>
      <c r="E35" s="17" t="s">
        <v>416</v>
      </c>
      <c r="F35" s="55">
        <v>335.86</v>
      </c>
      <c r="H35" s="24"/>
    </row>
    <row r="36" spans="2:8" s="1" customFormat="1" ht="16.899999999999999" customHeight="1" x14ac:dyDescent="0.2">
      <c r="B36" s="24"/>
      <c r="C36" s="50" t="s">
        <v>106</v>
      </c>
      <c r="D36" s="51" t="s">
        <v>107</v>
      </c>
      <c r="E36" s="52" t="s">
        <v>1</v>
      </c>
      <c r="F36" s="53">
        <v>4</v>
      </c>
      <c r="H36" s="24"/>
    </row>
    <row r="37" spans="2:8" s="1" customFormat="1" ht="16.899999999999999" customHeight="1" x14ac:dyDescent="0.2">
      <c r="B37" s="24"/>
      <c r="C37" s="54" t="s">
        <v>106</v>
      </c>
      <c r="D37" s="54" t="s">
        <v>1566</v>
      </c>
      <c r="E37" s="17" t="s">
        <v>1</v>
      </c>
      <c r="F37" s="55">
        <v>4</v>
      </c>
      <c r="H37" s="24"/>
    </row>
    <row r="38" spans="2:8" s="1" customFormat="1" ht="16.899999999999999" customHeight="1" x14ac:dyDescent="0.2">
      <c r="B38" s="24"/>
      <c r="C38" s="56" t="s">
        <v>4007</v>
      </c>
      <c r="H38" s="24"/>
    </row>
    <row r="39" spans="2:8" s="1" customFormat="1" ht="16.899999999999999" customHeight="1" x14ac:dyDescent="0.2">
      <c r="B39" s="24"/>
      <c r="C39" s="54" t="s">
        <v>1563</v>
      </c>
      <c r="D39" s="54" t="s">
        <v>1564</v>
      </c>
      <c r="E39" s="17" t="s">
        <v>325</v>
      </c>
      <c r="F39" s="55">
        <v>4</v>
      </c>
      <c r="H39" s="24"/>
    </row>
    <row r="40" spans="2:8" s="1" customFormat="1" ht="16.899999999999999" customHeight="1" x14ac:dyDescent="0.2">
      <c r="B40" s="24"/>
      <c r="C40" s="54" t="s">
        <v>350</v>
      </c>
      <c r="D40" s="54" t="s">
        <v>351</v>
      </c>
      <c r="E40" s="17" t="s">
        <v>352</v>
      </c>
      <c r="F40" s="55">
        <v>82.245000000000005</v>
      </c>
      <c r="H40" s="24"/>
    </row>
    <row r="41" spans="2:8" s="1" customFormat="1" ht="22.5" x14ac:dyDescent="0.2">
      <c r="B41" s="24"/>
      <c r="C41" s="54" t="s">
        <v>407</v>
      </c>
      <c r="D41" s="54" t="s">
        <v>408</v>
      </c>
      <c r="E41" s="17" t="s">
        <v>352</v>
      </c>
      <c r="F41" s="55">
        <v>186.589</v>
      </c>
      <c r="H41" s="24"/>
    </row>
    <row r="42" spans="2:8" s="1" customFormat="1" ht="22.5" x14ac:dyDescent="0.2">
      <c r="B42" s="24"/>
      <c r="C42" s="54" t="s">
        <v>410</v>
      </c>
      <c r="D42" s="54" t="s">
        <v>411</v>
      </c>
      <c r="E42" s="17" t="s">
        <v>352</v>
      </c>
      <c r="F42" s="55">
        <v>3731.78</v>
      </c>
      <c r="H42" s="24"/>
    </row>
    <row r="43" spans="2:8" s="1" customFormat="1" ht="22.5" x14ac:dyDescent="0.2">
      <c r="B43" s="24"/>
      <c r="C43" s="54" t="s">
        <v>414</v>
      </c>
      <c r="D43" s="54" t="s">
        <v>415</v>
      </c>
      <c r="E43" s="17" t="s">
        <v>416</v>
      </c>
      <c r="F43" s="55">
        <v>335.86</v>
      </c>
      <c r="H43" s="24"/>
    </row>
    <row r="44" spans="2:8" s="1" customFormat="1" ht="22.5" x14ac:dyDescent="0.2">
      <c r="B44" s="24"/>
      <c r="C44" s="54" t="s">
        <v>1552</v>
      </c>
      <c r="D44" s="54" t="s">
        <v>1553</v>
      </c>
      <c r="E44" s="17" t="s">
        <v>352</v>
      </c>
      <c r="F44" s="55">
        <v>154.60499999999999</v>
      </c>
      <c r="H44" s="24"/>
    </row>
    <row r="45" spans="2:8" s="1" customFormat="1" ht="16.899999999999999" customHeight="1" x14ac:dyDescent="0.2">
      <c r="B45" s="24"/>
      <c r="C45" s="54" t="s">
        <v>1559</v>
      </c>
      <c r="D45" s="54" t="s">
        <v>1560</v>
      </c>
      <c r="E45" s="17" t="s">
        <v>325</v>
      </c>
      <c r="F45" s="55">
        <v>334.3</v>
      </c>
      <c r="H45" s="24"/>
    </row>
    <row r="46" spans="2:8" s="1" customFormat="1" ht="16.899999999999999" customHeight="1" x14ac:dyDescent="0.2">
      <c r="B46" s="24"/>
      <c r="C46" s="54" t="s">
        <v>1574</v>
      </c>
      <c r="D46" s="54" t="s">
        <v>1575</v>
      </c>
      <c r="E46" s="17" t="s">
        <v>352</v>
      </c>
      <c r="F46" s="55">
        <v>82.245000000000005</v>
      </c>
      <c r="H46" s="24"/>
    </row>
    <row r="47" spans="2:8" s="1" customFormat="1" ht="16.899999999999999" customHeight="1" x14ac:dyDescent="0.2">
      <c r="B47" s="24"/>
      <c r="C47" s="50" t="s">
        <v>110</v>
      </c>
      <c r="D47" s="51" t="s">
        <v>111</v>
      </c>
      <c r="E47" s="52" t="s">
        <v>1</v>
      </c>
      <c r="F47" s="53">
        <v>13.3</v>
      </c>
      <c r="H47" s="24"/>
    </row>
    <row r="48" spans="2:8" s="1" customFormat="1" ht="16.899999999999999" customHeight="1" x14ac:dyDescent="0.2">
      <c r="B48" s="24"/>
      <c r="C48" s="54" t="s">
        <v>110</v>
      </c>
      <c r="D48" s="54" t="s">
        <v>1571</v>
      </c>
      <c r="E48" s="17" t="s">
        <v>1</v>
      </c>
      <c r="F48" s="55">
        <v>13.3</v>
      </c>
      <c r="H48" s="24"/>
    </row>
    <row r="49" spans="2:8" s="1" customFormat="1" ht="16.899999999999999" customHeight="1" x14ac:dyDescent="0.2">
      <c r="B49" s="24"/>
      <c r="C49" s="56" t="s">
        <v>4007</v>
      </c>
      <c r="H49" s="24"/>
    </row>
    <row r="50" spans="2:8" s="1" customFormat="1" ht="22.5" x14ac:dyDescent="0.2">
      <c r="B50" s="24"/>
      <c r="C50" s="54" t="s">
        <v>1568</v>
      </c>
      <c r="D50" s="54" t="s">
        <v>1569</v>
      </c>
      <c r="E50" s="17" t="s">
        <v>325</v>
      </c>
      <c r="F50" s="55">
        <v>330.3</v>
      </c>
      <c r="H50" s="24"/>
    </row>
    <row r="51" spans="2:8" s="1" customFormat="1" ht="16.899999999999999" customHeight="1" x14ac:dyDescent="0.2">
      <c r="B51" s="24"/>
      <c r="C51" s="54" t="s">
        <v>350</v>
      </c>
      <c r="D51" s="54" t="s">
        <v>351</v>
      </c>
      <c r="E51" s="17" t="s">
        <v>352</v>
      </c>
      <c r="F51" s="55">
        <v>82.245000000000005</v>
      </c>
      <c r="H51" s="24"/>
    </row>
    <row r="52" spans="2:8" s="1" customFormat="1" ht="22.5" x14ac:dyDescent="0.2">
      <c r="B52" s="24"/>
      <c r="C52" s="54" t="s">
        <v>407</v>
      </c>
      <c r="D52" s="54" t="s">
        <v>408</v>
      </c>
      <c r="E52" s="17" t="s">
        <v>352</v>
      </c>
      <c r="F52" s="55">
        <v>186.589</v>
      </c>
      <c r="H52" s="24"/>
    </row>
    <row r="53" spans="2:8" s="1" customFormat="1" ht="22.5" x14ac:dyDescent="0.2">
      <c r="B53" s="24"/>
      <c r="C53" s="54" t="s">
        <v>410</v>
      </c>
      <c r="D53" s="54" t="s">
        <v>411</v>
      </c>
      <c r="E53" s="17" t="s">
        <v>352</v>
      </c>
      <c r="F53" s="55">
        <v>3731.78</v>
      </c>
      <c r="H53" s="24"/>
    </row>
    <row r="54" spans="2:8" s="1" customFormat="1" ht="22.5" x14ac:dyDescent="0.2">
      <c r="B54" s="24"/>
      <c r="C54" s="54" t="s">
        <v>414</v>
      </c>
      <c r="D54" s="54" t="s">
        <v>415</v>
      </c>
      <c r="E54" s="17" t="s">
        <v>416</v>
      </c>
      <c r="F54" s="55">
        <v>335.86</v>
      </c>
      <c r="H54" s="24"/>
    </row>
    <row r="55" spans="2:8" s="1" customFormat="1" ht="22.5" x14ac:dyDescent="0.2">
      <c r="B55" s="24"/>
      <c r="C55" s="54" t="s">
        <v>1552</v>
      </c>
      <c r="D55" s="54" t="s">
        <v>1553</v>
      </c>
      <c r="E55" s="17" t="s">
        <v>352</v>
      </c>
      <c r="F55" s="55">
        <v>154.60499999999999</v>
      </c>
      <c r="H55" s="24"/>
    </row>
    <row r="56" spans="2:8" s="1" customFormat="1" ht="16.899999999999999" customHeight="1" x14ac:dyDescent="0.2">
      <c r="B56" s="24"/>
      <c r="C56" s="54" t="s">
        <v>1559</v>
      </c>
      <c r="D56" s="54" t="s">
        <v>1560</v>
      </c>
      <c r="E56" s="17" t="s">
        <v>325</v>
      </c>
      <c r="F56" s="55">
        <v>334.3</v>
      </c>
      <c r="H56" s="24"/>
    </row>
    <row r="57" spans="2:8" s="1" customFormat="1" ht="16.899999999999999" customHeight="1" x14ac:dyDescent="0.2">
      <c r="B57" s="24"/>
      <c r="C57" s="54" t="s">
        <v>1574</v>
      </c>
      <c r="D57" s="54" t="s">
        <v>1575</v>
      </c>
      <c r="E57" s="17" t="s">
        <v>352</v>
      </c>
      <c r="F57" s="55">
        <v>82.245000000000005</v>
      </c>
      <c r="H57" s="24"/>
    </row>
    <row r="58" spans="2:8" s="1" customFormat="1" ht="16.899999999999999" customHeight="1" x14ac:dyDescent="0.2">
      <c r="B58" s="24"/>
      <c r="C58" s="50" t="s">
        <v>113</v>
      </c>
      <c r="D58" s="51" t="s">
        <v>114</v>
      </c>
      <c r="E58" s="52" t="s">
        <v>1</v>
      </c>
      <c r="F58" s="53">
        <v>317</v>
      </c>
      <c r="H58" s="24"/>
    </row>
    <row r="59" spans="2:8" s="1" customFormat="1" ht="16.899999999999999" customHeight="1" x14ac:dyDescent="0.2">
      <c r="B59" s="24"/>
      <c r="C59" s="54" t="s">
        <v>113</v>
      </c>
      <c r="D59" s="54" t="s">
        <v>1572</v>
      </c>
      <c r="E59" s="17" t="s">
        <v>1</v>
      </c>
      <c r="F59" s="55">
        <v>317</v>
      </c>
      <c r="H59" s="24"/>
    </row>
    <row r="60" spans="2:8" s="1" customFormat="1" ht="16.899999999999999" customHeight="1" x14ac:dyDescent="0.2">
      <c r="B60" s="24"/>
      <c r="C60" s="56" t="s">
        <v>4007</v>
      </c>
      <c r="H60" s="24"/>
    </row>
    <row r="61" spans="2:8" s="1" customFormat="1" ht="22.5" x14ac:dyDescent="0.2">
      <c r="B61" s="24"/>
      <c r="C61" s="54" t="s">
        <v>1568</v>
      </c>
      <c r="D61" s="54" t="s">
        <v>1569</v>
      </c>
      <c r="E61" s="17" t="s">
        <v>325</v>
      </c>
      <c r="F61" s="55">
        <v>330.3</v>
      </c>
      <c r="H61" s="24"/>
    </row>
    <row r="62" spans="2:8" s="1" customFormat="1" ht="16.899999999999999" customHeight="1" x14ac:dyDescent="0.2">
      <c r="B62" s="24"/>
      <c r="C62" s="54" t="s">
        <v>350</v>
      </c>
      <c r="D62" s="54" t="s">
        <v>351</v>
      </c>
      <c r="E62" s="17" t="s">
        <v>352</v>
      </c>
      <c r="F62" s="55">
        <v>82.245000000000005</v>
      </c>
      <c r="H62" s="24"/>
    </row>
    <row r="63" spans="2:8" s="1" customFormat="1" ht="22.5" x14ac:dyDescent="0.2">
      <c r="B63" s="24"/>
      <c r="C63" s="54" t="s">
        <v>407</v>
      </c>
      <c r="D63" s="54" t="s">
        <v>408</v>
      </c>
      <c r="E63" s="17" t="s">
        <v>352</v>
      </c>
      <c r="F63" s="55">
        <v>186.589</v>
      </c>
      <c r="H63" s="24"/>
    </row>
    <row r="64" spans="2:8" s="1" customFormat="1" ht="22.5" x14ac:dyDescent="0.2">
      <c r="B64" s="24"/>
      <c r="C64" s="54" t="s">
        <v>410</v>
      </c>
      <c r="D64" s="54" t="s">
        <v>411</v>
      </c>
      <c r="E64" s="17" t="s">
        <v>352</v>
      </c>
      <c r="F64" s="55">
        <v>3731.78</v>
      </c>
      <c r="H64" s="24"/>
    </row>
    <row r="65" spans="2:8" s="1" customFormat="1" ht="22.5" x14ac:dyDescent="0.2">
      <c r="B65" s="24"/>
      <c r="C65" s="54" t="s">
        <v>414</v>
      </c>
      <c r="D65" s="54" t="s">
        <v>415</v>
      </c>
      <c r="E65" s="17" t="s">
        <v>416</v>
      </c>
      <c r="F65" s="55">
        <v>335.86</v>
      </c>
      <c r="H65" s="24"/>
    </row>
    <row r="66" spans="2:8" s="1" customFormat="1" ht="22.5" x14ac:dyDescent="0.2">
      <c r="B66" s="24"/>
      <c r="C66" s="54" t="s">
        <v>1552</v>
      </c>
      <c r="D66" s="54" t="s">
        <v>1553</v>
      </c>
      <c r="E66" s="17" t="s">
        <v>352</v>
      </c>
      <c r="F66" s="55">
        <v>154.60499999999999</v>
      </c>
      <c r="H66" s="24"/>
    </row>
    <row r="67" spans="2:8" s="1" customFormat="1" ht="16.899999999999999" customHeight="1" x14ac:dyDescent="0.2">
      <c r="B67" s="24"/>
      <c r="C67" s="54" t="s">
        <v>1559</v>
      </c>
      <c r="D67" s="54" t="s">
        <v>1560</v>
      </c>
      <c r="E67" s="17" t="s">
        <v>325</v>
      </c>
      <c r="F67" s="55">
        <v>334.3</v>
      </c>
      <c r="H67" s="24"/>
    </row>
    <row r="68" spans="2:8" s="1" customFormat="1" ht="16.899999999999999" customHeight="1" x14ac:dyDescent="0.2">
      <c r="B68" s="24"/>
      <c r="C68" s="54" t="s">
        <v>1574</v>
      </c>
      <c r="D68" s="54" t="s">
        <v>1575</v>
      </c>
      <c r="E68" s="17" t="s">
        <v>352</v>
      </c>
      <c r="F68" s="55">
        <v>82.245000000000005</v>
      </c>
      <c r="H68" s="24"/>
    </row>
    <row r="69" spans="2:8" s="1" customFormat="1" ht="16.899999999999999" customHeight="1" x14ac:dyDescent="0.2">
      <c r="B69" s="24"/>
      <c r="C69" s="50" t="s">
        <v>116</v>
      </c>
      <c r="D69" s="51" t="s">
        <v>117</v>
      </c>
      <c r="E69" s="52" t="s">
        <v>1</v>
      </c>
      <c r="F69" s="53">
        <v>148.1</v>
      </c>
      <c r="H69" s="24"/>
    </row>
    <row r="70" spans="2:8" s="1" customFormat="1" ht="16.899999999999999" customHeight="1" x14ac:dyDescent="0.2">
      <c r="B70" s="24"/>
      <c r="C70" s="54" t="s">
        <v>1</v>
      </c>
      <c r="D70" s="54" t="s">
        <v>1549</v>
      </c>
      <c r="E70" s="17" t="s">
        <v>1</v>
      </c>
      <c r="F70" s="55">
        <v>148.1</v>
      </c>
      <c r="H70" s="24"/>
    </row>
    <row r="71" spans="2:8" s="1" customFormat="1" ht="16.899999999999999" customHeight="1" x14ac:dyDescent="0.2">
      <c r="B71" s="24"/>
      <c r="C71" s="54" t="s">
        <v>116</v>
      </c>
      <c r="D71" s="54" t="s">
        <v>335</v>
      </c>
      <c r="E71" s="17" t="s">
        <v>1</v>
      </c>
      <c r="F71" s="55">
        <v>148.1</v>
      </c>
      <c r="H71" s="24"/>
    </row>
    <row r="72" spans="2:8" s="1" customFormat="1" ht="16.899999999999999" customHeight="1" x14ac:dyDescent="0.2">
      <c r="B72" s="24"/>
      <c r="C72" s="56" t="s">
        <v>4007</v>
      </c>
      <c r="H72" s="24"/>
    </row>
    <row r="73" spans="2:8" s="1" customFormat="1" ht="22.5" x14ac:dyDescent="0.2">
      <c r="B73" s="24"/>
      <c r="C73" s="54" t="s">
        <v>1546</v>
      </c>
      <c r="D73" s="54" t="s">
        <v>1547</v>
      </c>
      <c r="E73" s="17" t="s">
        <v>352</v>
      </c>
      <c r="F73" s="55">
        <v>14.81</v>
      </c>
      <c r="H73" s="24"/>
    </row>
    <row r="74" spans="2:8" s="1" customFormat="1" ht="16.899999999999999" customHeight="1" x14ac:dyDescent="0.2">
      <c r="B74" s="24"/>
      <c r="C74" s="54" t="s">
        <v>350</v>
      </c>
      <c r="D74" s="54" t="s">
        <v>351</v>
      </c>
      <c r="E74" s="17" t="s">
        <v>352</v>
      </c>
      <c r="F74" s="55">
        <v>82.245000000000005</v>
      </c>
      <c r="H74" s="24"/>
    </row>
    <row r="75" spans="2:8" s="1" customFormat="1" ht="22.5" x14ac:dyDescent="0.2">
      <c r="B75" s="24"/>
      <c r="C75" s="54" t="s">
        <v>407</v>
      </c>
      <c r="D75" s="54" t="s">
        <v>408</v>
      </c>
      <c r="E75" s="17" t="s">
        <v>352</v>
      </c>
      <c r="F75" s="55">
        <v>186.589</v>
      </c>
      <c r="H75" s="24"/>
    </row>
    <row r="76" spans="2:8" s="1" customFormat="1" ht="22.5" x14ac:dyDescent="0.2">
      <c r="B76" s="24"/>
      <c r="C76" s="54" t="s">
        <v>410</v>
      </c>
      <c r="D76" s="54" t="s">
        <v>411</v>
      </c>
      <c r="E76" s="17" t="s">
        <v>352</v>
      </c>
      <c r="F76" s="55">
        <v>3731.78</v>
      </c>
      <c r="H76" s="24"/>
    </row>
    <row r="77" spans="2:8" s="1" customFormat="1" ht="22.5" x14ac:dyDescent="0.2">
      <c r="B77" s="24"/>
      <c r="C77" s="54" t="s">
        <v>414</v>
      </c>
      <c r="D77" s="54" t="s">
        <v>415</v>
      </c>
      <c r="E77" s="17" t="s">
        <v>416</v>
      </c>
      <c r="F77" s="55">
        <v>335.86</v>
      </c>
      <c r="H77" s="24"/>
    </row>
    <row r="78" spans="2:8" s="1" customFormat="1" ht="22.5" x14ac:dyDescent="0.2">
      <c r="B78" s="24"/>
      <c r="C78" s="54" t="s">
        <v>1552</v>
      </c>
      <c r="D78" s="54" t="s">
        <v>1553</v>
      </c>
      <c r="E78" s="17" t="s">
        <v>352</v>
      </c>
      <c r="F78" s="55">
        <v>154.60499999999999</v>
      </c>
      <c r="H78" s="24"/>
    </row>
    <row r="79" spans="2:8" s="1" customFormat="1" ht="16.899999999999999" customHeight="1" x14ac:dyDescent="0.2">
      <c r="B79" s="24"/>
      <c r="C79" s="54" t="s">
        <v>1574</v>
      </c>
      <c r="D79" s="54" t="s">
        <v>1575</v>
      </c>
      <c r="E79" s="17" t="s">
        <v>352</v>
      </c>
      <c r="F79" s="55">
        <v>82.245000000000005</v>
      </c>
      <c r="H79" s="24"/>
    </row>
    <row r="80" spans="2:8" s="1" customFormat="1" ht="16.899999999999999" customHeight="1" x14ac:dyDescent="0.2">
      <c r="B80" s="24"/>
      <c r="C80" s="50" t="s">
        <v>119</v>
      </c>
      <c r="D80" s="51" t="s">
        <v>120</v>
      </c>
      <c r="E80" s="52" t="s">
        <v>1</v>
      </c>
      <c r="F80" s="53">
        <v>65.900000000000006</v>
      </c>
      <c r="H80" s="24"/>
    </row>
    <row r="81" spans="2:8" s="1" customFormat="1" ht="16.899999999999999" customHeight="1" x14ac:dyDescent="0.2">
      <c r="B81" s="24"/>
      <c r="C81" s="54" t="s">
        <v>119</v>
      </c>
      <c r="D81" s="54" t="s">
        <v>1555</v>
      </c>
      <c r="E81" s="17" t="s">
        <v>1</v>
      </c>
      <c r="F81" s="55">
        <v>65.900000000000006</v>
      </c>
      <c r="H81" s="24"/>
    </row>
    <row r="82" spans="2:8" s="1" customFormat="1" ht="16.899999999999999" customHeight="1" x14ac:dyDescent="0.2">
      <c r="B82" s="24"/>
      <c r="C82" s="56" t="s">
        <v>4007</v>
      </c>
      <c r="H82" s="24"/>
    </row>
    <row r="83" spans="2:8" s="1" customFormat="1" ht="22.5" x14ac:dyDescent="0.2">
      <c r="B83" s="24"/>
      <c r="C83" s="54" t="s">
        <v>1552</v>
      </c>
      <c r="D83" s="54" t="s">
        <v>1553</v>
      </c>
      <c r="E83" s="17" t="s">
        <v>352</v>
      </c>
      <c r="F83" s="55">
        <v>154.60499999999999</v>
      </c>
      <c r="H83" s="24"/>
    </row>
    <row r="84" spans="2:8" s="1" customFormat="1" ht="16.899999999999999" customHeight="1" x14ac:dyDescent="0.2">
      <c r="B84" s="24"/>
      <c r="C84" s="54" t="s">
        <v>350</v>
      </c>
      <c r="D84" s="54" t="s">
        <v>351</v>
      </c>
      <c r="E84" s="17" t="s">
        <v>352</v>
      </c>
      <c r="F84" s="55">
        <v>82.245000000000005</v>
      </c>
      <c r="H84" s="24"/>
    </row>
    <row r="85" spans="2:8" s="1" customFormat="1" ht="22.5" x14ac:dyDescent="0.2">
      <c r="B85" s="24"/>
      <c r="C85" s="54" t="s">
        <v>407</v>
      </c>
      <c r="D85" s="54" t="s">
        <v>408</v>
      </c>
      <c r="E85" s="17" t="s">
        <v>352</v>
      </c>
      <c r="F85" s="55">
        <v>186.589</v>
      </c>
      <c r="H85" s="24"/>
    </row>
    <row r="86" spans="2:8" s="1" customFormat="1" ht="22.5" x14ac:dyDescent="0.2">
      <c r="B86" s="24"/>
      <c r="C86" s="54" t="s">
        <v>410</v>
      </c>
      <c r="D86" s="54" t="s">
        <v>411</v>
      </c>
      <c r="E86" s="17" t="s">
        <v>352</v>
      </c>
      <c r="F86" s="55">
        <v>3731.78</v>
      </c>
      <c r="H86" s="24"/>
    </row>
    <row r="87" spans="2:8" s="1" customFormat="1" ht="22.5" x14ac:dyDescent="0.2">
      <c r="B87" s="24"/>
      <c r="C87" s="54" t="s">
        <v>414</v>
      </c>
      <c r="D87" s="54" t="s">
        <v>415</v>
      </c>
      <c r="E87" s="17" t="s">
        <v>416</v>
      </c>
      <c r="F87" s="55">
        <v>335.86</v>
      </c>
      <c r="H87" s="24"/>
    </row>
    <row r="88" spans="2:8" s="1" customFormat="1" ht="16.899999999999999" customHeight="1" x14ac:dyDescent="0.2">
      <c r="B88" s="24"/>
      <c r="C88" s="54" t="s">
        <v>1574</v>
      </c>
      <c r="D88" s="54" t="s">
        <v>1575</v>
      </c>
      <c r="E88" s="17" t="s">
        <v>352</v>
      </c>
      <c r="F88" s="55">
        <v>82.245000000000005</v>
      </c>
      <c r="H88" s="24"/>
    </row>
    <row r="89" spans="2:8" s="1" customFormat="1" ht="16.899999999999999" customHeight="1" x14ac:dyDescent="0.2">
      <c r="B89" s="24"/>
      <c r="C89" s="50" t="s">
        <v>130</v>
      </c>
      <c r="D89" s="51" t="s">
        <v>131</v>
      </c>
      <c r="E89" s="52" t="s">
        <v>1</v>
      </c>
      <c r="F89" s="53">
        <v>552.9</v>
      </c>
      <c r="H89" s="24"/>
    </row>
    <row r="90" spans="2:8" s="1" customFormat="1" ht="22.5" x14ac:dyDescent="0.2">
      <c r="B90" s="24"/>
      <c r="C90" s="54" t="s">
        <v>1</v>
      </c>
      <c r="D90" s="54" t="s">
        <v>897</v>
      </c>
      <c r="E90" s="17" t="s">
        <v>1</v>
      </c>
      <c r="F90" s="55">
        <v>552.9</v>
      </c>
      <c r="H90" s="24"/>
    </row>
    <row r="91" spans="2:8" s="1" customFormat="1" ht="16.899999999999999" customHeight="1" x14ac:dyDescent="0.2">
      <c r="B91" s="24"/>
      <c r="C91" s="54" t="s">
        <v>130</v>
      </c>
      <c r="D91" s="54" t="s">
        <v>887</v>
      </c>
      <c r="E91" s="17" t="s">
        <v>1</v>
      </c>
      <c r="F91" s="55">
        <v>552.9</v>
      </c>
      <c r="H91" s="24"/>
    </row>
    <row r="92" spans="2:8" s="1" customFormat="1" ht="16.899999999999999" customHeight="1" x14ac:dyDescent="0.2">
      <c r="B92" s="24"/>
      <c r="C92" s="56" t="s">
        <v>4007</v>
      </c>
      <c r="H92" s="24"/>
    </row>
    <row r="93" spans="2:8" s="1" customFormat="1" ht="16.899999999999999" customHeight="1" x14ac:dyDescent="0.2">
      <c r="B93" s="24"/>
      <c r="C93" s="54" t="s">
        <v>894</v>
      </c>
      <c r="D93" s="54" t="s">
        <v>895</v>
      </c>
      <c r="E93" s="17" t="s">
        <v>325</v>
      </c>
      <c r="F93" s="55">
        <v>552.9</v>
      </c>
      <c r="H93" s="24"/>
    </row>
    <row r="94" spans="2:8" s="1" customFormat="1" ht="16.899999999999999" customHeight="1" x14ac:dyDescent="0.2">
      <c r="B94" s="24"/>
      <c r="C94" s="54" t="s">
        <v>1117</v>
      </c>
      <c r="D94" s="54" t="s">
        <v>1118</v>
      </c>
      <c r="E94" s="17" t="s">
        <v>325</v>
      </c>
      <c r="F94" s="55">
        <v>2301.2669999999998</v>
      </c>
      <c r="H94" s="24"/>
    </row>
    <row r="95" spans="2:8" s="1" customFormat="1" ht="16.899999999999999" customHeight="1" x14ac:dyDescent="0.2">
      <c r="B95" s="24"/>
      <c r="C95" s="54" t="s">
        <v>2559</v>
      </c>
      <c r="D95" s="54" t="s">
        <v>2560</v>
      </c>
      <c r="E95" s="17" t="s">
        <v>325</v>
      </c>
      <c r="F95" s="55">
        <v>1696.481</v>
      </c>
      <c r="H95" s="24"/>
    </row>
    <row r="96" spans="2:8" s="1" customFormat="1" ht="16.899999999999999" customHeight="1" x14ac:dyDescent="0.2">
      <c r="B96" s="24"/>
      <c r="C96" s="54" t="s">
        <v>2563</v>
      </c>
      <c r="D96" s="54" t="s">
        <v>2564</v>
      </c>
      <c r="E96" s="17" t="s">
        <v>325</v>
      </c>
      <c r="F96" s="55">
        <v>1696.481</v>
      </c>
      <c r="H96" s="24"/>
    </row>
    <row r="97" spans="2:8" s="1" customFormat="1" ht="16.899999999999999" customHeight="1" x14ac:dyDescent="0.2">
      <c r="B97" s="24"/>
      <c r="C97" s="50" t="s">
        <v>133</v>
      </c>
      <c r="D97" s="51" t="s">
        <v>134</v>
      </c>
      <c r="E97" s="52" t="s">
        <v>1</v>
      </c>
      <c r="F97" s="53">
        <v>954.73199999999997</v>
      </c>
      <c r="H97" s="24"/>
    </row>
    <row r="98" spans="2:8" s="1" customFormat="1" ht="16.899999999999999" customHeight="1" x14ac:dyDescent="0.2">
      <c r="B98" s="24"/>
      <c r="C98" s="54" t="s">
        <v>1</v>
      </c>
      <c r="D98" s="54" t="s">
        <v>941</v>
      </c>
      <c r="E98" s="17" t="s">
        <v>1</v>
      </c>
      <c r="F98" s="55">
        <v>365.85</v>
      </c>
      <c r="H98" s="24"/>
    </row>
    <row r="99" spans="2:8" s="1" customFormat="1" ht="16.899999999999999" customHeight="1" x14ac:dyDescent="0.2">
      <c r="B99" s="24"/>
      <c r="C99" s="54" t="s">
        <v>1</v>
      </c>
      <c r="D99" s="54" t="s">
        <v>942</v>
      </c>
      <c r="E99" s="17" t="s">
        <v>1</v>
      </c>
      <c r="F99" s="55">
        <v>211.06899999999999</v>
      </c>
      <c r="H99" s="24"/>
    </row>
    <row r="100" spans="2:8" s="1" customFormat="1" ht="16.899999999999999" customHeight="1" x14ac:dyDescent="0.2">
      <c r="B100" s="24"/>
      <c r="C100" s="54" t="s">
        <v>1</v>
      </c>
      <c r="D100" s="54" t="s">
        <v>911</v>
      </c>
      <c r="E100" s="17" t="s">
        <v>1</v>
      </c>
      <c r="F100" s="55">
        <v>18.75</v>
      </c>
      <c r="H100" s="24"/>
    </row>
    <row r="101" spans="2:8" s="1" customFormat="1" ht="16.899999999999999" customHeight="1" x14ac:dyDescent="0.2">
      <c r="B101" s="24"/>
      <c r="C101" s="54" t="s">
        <v>1</v>
      </c>
      <c r="D101" s="54" t="s">
        <v>943</v>
      </c>
      <c r="E101" s="17" t="s">
        <v>1</v>
      </c>
      <c r="F101" s="55">
        <v>136.875</v>
      </c>
      <c r="H101" s="24"/>
    </row>
    <row r="102" spans="2:8" s="1" customFormat="1" ht="16.899999999999999" customHeight="1" x14ac:dyDescent="0.2">
      <c r="B102" s="24"/>
      <c r="C102" s="54" t="s">
        <v>1</v>
      </c>
      <c r="D102" s="54" t="s">
        <v>944</v>
      </c>
      <c r="E102" s="17" t="s">
        <v>1</v>
      </c>
      <c r="F102" s="55">
        <v>41.962000000000003</v>
      </c>
      <c r="H102" s="24"/>
    </row>
    <row r="103" spans="2:8" s="1" customFormat="1" ht="16.899999999999999" customHeight="1" x14ac:dyDescent="0.2">
      <c r="B103" s="24"/>
      <c r="C103" s="54" t="s">
        <v>1</v>
      </c>
      <c r="D103" s="54" t="s">
        <v>945</v>
      </c>
      <c r="E103" s="17" t="s">
        <v>1</v>
      </c>
      <c r="F103" s="55">
        <v>41.4</v>
      </c>
      <c r="H103" s="24"/>
    </row>
    <row r="104" spans="2:8" s="1" customFormat="1" ht="16.899999999999999" customHeight="1" x14ac:dyDescent="0.2">
      <c r="B104" s="24"/>
      <c r="C104" s="54" t="s">
        <v>1</v>
      </c>
      <c r="D104" s="54" t="s">
        <v>946</v>
      </c>
      <c r="E104" s="17" t="s">
        <v>1</v>
      </c>
      <c r="F104" s="55">
        <v>27.6</v>
      </c>
      <c r="H104" s="24"/>
    </row>
    <row r="105" spans="2:8" s="1" customFormat="1" ht="16.899999999999999" customHeight="1" x14ac:dyDescent="0.2">
      <c r="B105" s="24"/>
      <c r="C105" s="54" t="s">
        <v>1</v>
      </c>
      <c r="D105" s="54" t="s">
        <v>947</v>
      </c>
      <c r="E105" s="17" t="s">
        <v>1</v>
      </c>
      <c r="F105" s="55">
        <v>22.8</v>
      </c>
      <c r="H105" s="24"/>
    </row>
    <row r="106" spans="2:8" s="1" customFormat="1" ht="16.899999999999999" customHeight="1" x14ac:dyDescent="0.2">
      <c r="B106" s="24"/>
      <c r="C106" s="54" t="s">
        <v>1</v>
      </c>
      <c r="D106" s="54" t="s">
        <v>948</v>
      </c>
      <c r="E106" s="17" t="s">
        <v>1</v>
      </c>
      <c r="F106" s="55">
        <v>15.675000000000001</v>
      </c>
      <c r="H106" s="24"/>
    </row>
    <row r="107" spans="2:8" s="1" customFormat="1" ht="16.899999999999999" customHeight="1" x14ac:dyDescent="0.2">
      <c r="B107" s="24"/>
      <c r="C107" s="54" t="s">
        <v>1</v>
      </c>
      <c r="D107" s="54" t="s">
        <v>949</v>
      </c>
      <c r="E107" s="17" t="s">
        <v>1</v>
      </c>
      <c r="F107" s="55">
        <v>18.713000000000001</v>
      </c>
      <c r="H107" s="24"/>
    </row>
    <row r="108" spans="2:8" s="1" customFormat="1" ht="16.899999999999999" customHeight="1" x14ac:dyDescent="0.2">
      <c r="B108" s="24"/>
      <c r="C108" s="54" t="s">
        <v>1</v>
      </c>
      <c r="D108" s="54" t="s">
        <v>919</v>
      </c>
      <c r="E108" s="17" t="s">
        <v>1</v>
      </c>
      <c r="F108" s="55">
        <v>35.174999999999997</v>
      </c>
      <c r="H108" s="24"/>
    </row>
    <row r="109" spans="2:8" s="1" customFormat="1" ht="16.899999999999999" customHeight="1" x14ac:dyDescent="0.2">
      <c r="B109" s="24"/>
      <c r="C109" s="54" t="s">
        <v>1</v>
      </c>
      <c r="D109" s="54" t="s">
        <v>920</v>
      </c>
      <c r="E109" s="17" t="s">
        <v>1</v>
      </c>
      <c r="F109" s="55">
        <v>18.863</v>
      </c>
      <c r="H109" s="24"/>
    </row>
    <row r="110" spans="2:8" s="1" customFormat="1" ht="16.899999999999999" customHeight="1" x14ac:dyDescent="0.2">
      <c r="B110" s="24"/>
      <c r="C110" s="54" t="s">
        <v>133</v>
      </c>
      <c r="D110" s="54" t="s">
        <v>921</v>
      </c>
      <c r="E110" s="17" t="s">
        <v>1</v>
      </c>
      <c r="F110" s="55">
        <v>954.73199999999997</v>
      </c>
      <c r="H110" s="24"/>
    </row>
    <row r="111" spans="2:8" s="1" customFormat="1" ht="16.899999999999999" customHeight="1" x14ac:dyDescent="0.2">
      <c r="B111" s="24"/>
      <c r="C111" s="56" t="s">
        <v>4007</v>
      </c>
      <c r="H111" s="24"/>
    </row>
    <row r="112" spans="2:8" s="1" customFormat="1" ht="16.899999999999999" customHeight="1" x14ac:dyDescent="0.2">
      <c r="B112" s="24"/>
      <c r="C112" s="54" t="s">
        <v>938</v>
      </c>
      <c r="D112" s="54" t="s">
        <v>939</v>
      </c>
      <c r="E112" s="17" t="s">
        <v>325</v>
      </c>
      <c r="F112" s="55">
        <v>954.73199999999997</v>
      </c>
      <c r="H112" s="24"/>
    </row>
    <row r="113" spans="2:8" s="1" customFormat="1" ht="16.899999999999999" customHeight="1" x14ac:dyDescent="0.2">
      <c r="B113" s="24"/>
      <c r="C113" s="54" t="s">
        <v>1117</v>
      </c>
      <c r="D113" s="54" t="s">
        <v>1118</v>
      </c>
      <c r="E113" s="17" t="s">
        <v>325</v>
      </c>
      <c r="F113" s="55">
        <v>2301.2669999999998</v>
      </c>
      <c r="H113" s="24"/>
    </row>
    <row r="114" spans="2:8" s="1" customFormat="1" ht="16.899999999999999" customHeight="1" x14ac:dyDescent="0.2">
      <c r="B114" s="24"/>
      <c r="C114" s="50" t="s">
        <v>201</v>
      </c>
      <c r="D114" s="51" t="s">
        <v>202</v>
      </c>
      <c r="E114" s="52" t="s">
        <v>1</v>
      </c>
      <c r="F114" s="53">
        <v>529.76900000000001</v>
      </c>
      <c r="H114" s="24"/>
    </row>
    <row r="115" spans="2:8" s="1" customFormat="1" ht="16.899999999999999" customHeight="1" x14ac:dyDescent="0.2">
      <c r="B115" s="24"/>
      <c r="C115" s="54" t="s">
        <v>1</v>
      </c>
      <c r="D115" s="54" t="s">
        <v>909</v>
      </c>
      <c r="E115" s="17" t="s">
        <v>1</v>
      </c>
      <c r="F115" s="55">
        <v>160.97399999999999</v>
      </c>
      <c r="H115" s="24"/>
    </row>
    <row r="116" spans="2:8" s="1" customFormat="1" ht="16.899999999999999" customHeight="1" x14ac:dyDescent="0.2">
      <c r="B116" s="24"/>
      <c r="C116" s="54" t="s">
        <v>1</v>
      </c>
      <c r="D116" s="54" t="s">
        <v>910</v>
      </c>
      <c r="E116" s="17" t="s">
        <v>1</v>
      </c>
      <c r="F116" s="55">
        <v>92.87</v>
      </c>
      <c r="H116" s="24"/>
    </row>
    <row r="117" spans="2:8" s="1" customFormat="1" ht="16.899999999999999" customHeight="1" x14ac:dyDescent="0.2">
      <c r="B117" s="24"/>
      <c r="C117" s="54" t="s">
        <v>1</v>
      </c>
      <c r="D117" s="54" t="s">
        <v>911</v>
      </c>
      <c r="E117" s="17" t="s">
        <v>1</v>
      </c>
      <c r="F117" s="55">
        <v>18.75</v>
      </c>
      <c r="H117" s="24"/>
    </row>
    <row r="118" spans="2:8" s="1" customFormat="1" ht="16.899999999999999" customHeight="1" x14ac:dyDescent="0.2">
      <c r="B118" s="24"/>
      <c r="C118" s="54" t="s">
        <v>1</v>
      </c>
      <c r="D118" s="54" t="s">
        <v>912</v>
      </c>
      <c r="E118" s="17" t="s">
        <v>1</v>
      </c>
      <c r="F118" s="55">
        <v>60.225000000000001</v>
      </c>
      <c r="H118" s="24"/>
    </row>
    <row r="119" spans="2:8" s="1" customFormat="1" ht="16.899999999999999" customHeight="1" x14ac:dyDescent="0.2">
      <c r="B119" s="24"/>
      <c r="C119" s="54" t="s">
        <v>1</v>
      </c>
      <c r="D119" s="54" t="s">
        <v>913</v>
      </c>
      <c r="E119" s="17" t="s">
        <v>1</v>
      </c>
      <c r="F119" s="55">
        <v>41.962000000000003</v>
      </c>
      <c r="H119" s="24"/>
    </row>
    <row r="120" spans="2:8" s="1" customFormat="1" ht="16.899999999999999" customHeight="1" x14ac:dyDescent="0.2">
      <c r="B120" s="24"/>
      <c r="C120" s="54" t="s">
        <v>1</v>
      </c>
      <c r="D120" s="54" t="s">
        <v>914</v>
      </c>
      <c r="E120" s="17" t="s">
        <v>1</v>
      </c>
      <c r="F120" s="55">
        <v>33.119999999999997</v>
      </c>
      <c r="H120" s="24"/>
    </row>
    <row r="121" spans="2:8" s="1" customFormat="1" ht="16.899999999999999" customHeight="1" x14ac:dyDescent="0.2">
      <c r="B121" s="24"/>
      <c r="C121" s="54" t="s">
        <v>1</v>
      </c>
      <c r="D121" s="54" t="s">
        <v>915</v>
      </c>
      <c r="E121" s="17" t="s">
        <v>1</v>
      </c>
      <c r="F121" s="55">
        <v>22.08</v>
      </c>
      <c r="H121" s="24"/>
    </row>
    <row r="122" spans="2:8" s="1" customFormat="1" ht="16.899999999999999" customHeight="1" x14ac:dyDescent="0.2">
      <c r="B122" s="24"/>
      <c r="C122" s="54" t="s">
        <v>1</v>
      </c>
      <c r="D122" s="54" t="s">
        <v>916</v>
      </c>
      <c r="E122" s="17" t="s">
        <v>1</v>
      </c>
      <c r="F122" s="55">
        <v>18.239999999999998</v>
      </c>
      <c r="H122" s="24"/>
    </row>
    <row r="123" spans="2:8" s="1" customFormat="1" ht="16.899999999999999" customHeight="1" x14ac:dyDescent="0.2">
      <c r="B123" s="24"/>
      <c r="C123" s="54" t="s">
        <v>1</v>
      </c>
      <c r="D123" s="54" t="s">
        <v>917</v>
      </c>
      <c r="E123" s="17" t="s">
        <v>1</v>
      </c>
      <c r="F123" s="55">
        <v>12.54</v>
      </c>
      <c r="H123" s="24"/>
    </row>
    <row r="124" spans="2:8" s="1" customFormat="1" ht="16.899999999999999" customHeight="1" x14ac:dyDescent="0.2">
      <c r="B124" s="24"/>
      <c r="C124" s="54" t="s">
        <v>1</v>
      </c>
      <c r="D124" s="54" t="s">
        <v>918</v>
      </c>
      <c r="E124" s="17" t="s">
        <v>1</v>
      </c>
      <c r="F124" s="55">
        <v>14.97</v>
      </c>
      <c r="H124" s="24"/>
    </row>
    <row r="125" spans="2:8" s="1" customFormat="1" ht="16.899999999999999" customHeight="1" x14ac:dyDescent="0.2">
      <c r="B125" s="24"/>
      <c r="C125" s="54" t="s">
        <v>1</v>
      </c>
      <c r="D125" s="54" t="s">
        <v>919</v>
      </c>
      <c r="E125" s="17" t="s">
        <v>1</v>
      </c>
      <c r="F125" s="55">
        <v>35.174999999999997</v>
      </c>
      <c r="H125" s="24"/>
    </row>
    <row r="126" spans="2:8" s="1" customFormat="1" ht="16.899999999999999" customHeight="1" x14ac:dyDescent="0.2">
      <c r="B126" s="24"/>
      <c r="C126" s="54" t="s">
        <v>1</v>
      </c>
      <c r="D126" s="54" t="s">
        <v>920</v>
      </c>
      <c r="E126" s="17" t="s">
        <v>1</v>
      </c>
      <c r="F126" s="55">
        <v>18.863</v>
      </c>
      <c r="H126" s="24"/>
    </row>
    <row r="127" spans="2:8" s="1" customFormat="1" ht="16.899999999999999" customHeight="1" x14ac:dyDescent="0.2">
      <c r="B127" s="24"/>
      <c r="C127" s="54" t="s">
        <v>201</v>
      </c>
      <c r="D127" s="54" t="s">
        <v>921</v>
      </c>
      <c r="E127" s="17" t="s">
        <v>1</v>
      </c>
      <c r="F127" s="55">
        <v>529.76900000000001</v>
      </c>
      <c r="H127" s="24"/>
    </row>
    <row r="128" spans="2:8" s="1" customFormat="1" ht="16.899999999999999" customHeight="1" x14ac:dyDescent="0.2">
      <c r="B128" s="24"/>
      <c r="C128" s="56" t="s">
        <v>4007</v>
      </c>
      <c r="H128" s="24"/>
    </row>
    <row r="129" spans="2:8" s="1" customFormat="1" ht="16.899999999999999" customHeight="1" x14ac:dyDescent="0.2">
      <c r="B129" s="24"/>
      <c r="C129" s="54" t="s">
        <v>906</v>
      </c>
      <c r="D129" s="54" t="s">
        <v>907</v>
      </c>
      <c r="E129" s="17" t="s">
        <v>325</v>
      </c>
      <c r="F129" s="55">
        <v>529.76900000000001</v>
      </c>
      <c r="H129" s="24"/>
    </row>
    <row r="130" spans="2:8" s="1" customFormat="1" ht="16.899999999999999" customHeight="1" x14ac:dyDescent="0.2">
      <c r="B130" s="24"/>
      <c r="C130" s="54" t="s">
        <v>2559</v>
      </c>
      <c r="D130" s="54" t="s">
        <v>2560</v>
      </c>
      <c r="E130" s="17" t="s">
        <v>325</v>
      </c>
      <c r="F130" s="55">
        <v>1696.481</v>
      </c>
      <c r="H130" s="24"/>
    </row>
    <row r="131" spans="2:8" s="1" customFormat="1" ht="16.899999999999999" customHeight="1" x14ac:dyDescent="0.2">
      <c r="B131" s="24"/>
      <c r="C131" s="54" t="s">
        <v>2563</v>
      </c>
      <c r="D131" s="54" t="s">
        <v>2564</v>
      </c>
      <c r="E131" s="17" t="s">
        <v>325</v>
      </c>
      <c r="F131" s="55">
        <v>1696.481</v>
      </c>
      <c r="H131" s="24"/>
    </row>
    <row r="132" spans="2:8" s="1" customFormat="1" ht="16.899999999999999" customHeight="1" x14ac:dyDescent="0.2">
      <c r="B132" s="24"/>
      <c r="C132" s="50" t="s">
        <v>163</v>
      </c>
      <c r="D132" s="51" t="s">
        <v>164</v>
      </c>
      <c r="E132" s="52" t="s">
        <v>1</v>
      </c>
      <c r="F132" s="53">
        <v>9.8000000000000007</v>
      </c>
      <c r="H132" s="24"/>
    </row>
    <row r="133" spans="2:8" s="1" customFormat="1" ht="16.899999999999999" customHeight="1" x14ac:dyDescent="0.2">
      <c r="B133" s="24"/>
      <c r="C133" s="54" t="s">
        <v>1</v>
      </c>
      <c r="D133" s="54" t="s">
        <v>902</v>
      </c>
      <c r="E133" s="17" t="s">
        <v>1</v>
      </c>
      <c r="F133" s="55">
        <v>2.2999999999999998</v>
      </c>
      <c r="H133" s="24"/>
    </row>
    <row r="134" spans="2:8" s="1" customFormat="1" ht="16.899999999999999" customHeight="1" x14ac:dyDescent="0.2">
      <c r="B134" s="24"/>
      <c r="C134" s="54" t="s">
        <v>1</v>
      </c>
      <c r="D134" s="54" t="s">
        <v>903</v>
      </c>
      <c r="E134" s="17" t="s">
        <v>1</v>
      </c>
      <c r="F134" s="55">
        <v>7.5</v>
      </c>
      <c r="H134" s="24"/>
    </row>
    <row r="135" spans="2:8" s="1" customFormat="1" ht="16.899999999999999" customHeight="1" x14ac:dyDescent="0.2">
      <c r="B135" s="24"/>
      <c r="C135" s="54" t="s">
        <v>163</v>
      </c>
      <c r="D135" s="54" t="s">
        <v>904</v>
      </c>
      <c r="E135" s="17" t="s">
        <v>1</v>
      </c>
      <c r="F135" s="55">
        <v>9.8000000000000007</v>
      </c>
      <c r="H135" s="24"/>
    </row>
    <row r="136" spans="2:8" s="1" customFormat="1" ht="16.899999999999999" customHeight="1" x14ac:dyDescent="0.2">
      <c r="B136" s="24"/>
      <c r="C136" s="56" t="s">
        <v>4007</v>
      </c>
      <c r="H136" s="24"/>
    </row>
    <row r="137" spans="2:8" s="1" customFormat="1" ht="16.899999999999999" customHeight="1" x14ac:dyDescent="0.2">
      <c r="B137" s="24"/>
      <c r="C137" s="54" t="s">
        <v>899</v>
      </c>
      <c r="D137" s="54" t="s">
        <v>900</v>
      </c>
      <c r="E137" s="17" t="s">
        <v>325</v>
      </c>
      <c r="F137" s="55">
        <v>9.8000000000000007</v>
      </c>
      <c r="H137" s="24"/>
    </row>
    <row r="138" spans="2:8" s="1" customFormat="1" ht="16.899999999999999" customHeight="1" x14ac:dyDescent="0.2">
      <c r="B138" s="24"/>
      <c r="C138" s="54" t="s">
        <v>930</v>
      </c>
      <c r="D138" s="54" t="s">
        <v>931</v>
      </c>
      <c r="E138" s="17" t="s">
        <v>325</v>
      </c>
      <c r="F138" s="55">
        <v>9.8000000000000007</v>
      </c>
      <c r="H138" s="24"/>
    </row>
    <row r="139" spans="2:8" s="1" customFormat="1" ht="16.899999999999999" customHeight="1" x14ac:dyDescent="0.2">
      <c r="B139" s="24"/>
      <c r="C139" s="54" t="s">
        <v>934</v>
      </c>
      <c r="D139" s="54" t="s">
        <v>935</v>
      </c>
      <c r="E139" s="17" t="s">
        <v>325</v>
      </c>
      <c r="F139" s="55">
        <v>9.8000000000000007</v>
      </c>
      <c r="H139" s="24"/>
    </row>
    <row r="140" spans="2:8" s="1" customFormat="1" ht="16.899999999999999" customHeight="1" x14ac:dyDescent="0.2">
      <c r="B140" s="24"/>
      <c r="C140" s="50" t="s">
        <v>204</v>
      </c>
      <c r="D140" s="51" t="s">
        <v>205</v>
      </c>
      <c r="E140" s="52" t="s">
        <v>1</v>
      </c>
      <c r="F140" s="53">
        <v>613.81200000000001</v>
      </c>
      <c r="H140" s="24"/>
    </row>
    <row r="141" spans="2:8" s="1" customFormat="1" ht="16.899999999999999" customHeight="1" x14ac:dyDescent="0.2">
      <c r="B141" s="24"/>
      <c r="C141" s="54" t="s">
        <v>1</v>
      </c>
      <c r="D141" s="54" t="s">
        <v>2550</v>
      </c>
      <c r="E141" s="17" t="s">
        <v>1</v>
      </c>
      <c r="F141" s="55">
        <v>243.67400000000001</v>
      </c>
      <c r="H141" s="24"/>
    </row>
    <row r="142" spans="2:8" s="1" customFormat="1" ht="16.899999999999999" customHeight="1" x14ac:dyDescent="0.2">
      <c r="B142" s="24"/>
      <c r="C142" s="54" t="s">
        <v>1</v>
      </c>
      <c r="D142" s="54" t="s">
        <v>2551</v>
      </c>
      <c r="E142" s="17" t="s">
        <v>1</v>
      </c>
      <c r="F142" s="55">
        <v>17.138000000000002</v>
      </c>
      <c r="H142" s="24"/>
    </row>
    <row r="143" spans="2:8" s="1" customFormat="1" ht="16.899999999999999" customHeight="1" x14ac:dyDescent="0.2">
      <c r="B143" s="24"/>
      <c r="C143" s="54" t="s">
        <v>1</v>
      </c>
      <c r="D143" s="54" t="s">
        <v>2552</v>
      </c>
      <c r="E143" s="17" t="s">
        <v>1</v>
      </c>
      <c r="F143" s="55">
        <v>134.4</v>
      </c>
      <c r="H143" s="24"/>
    </row>
    <row r="144" spans="2:8" s="1" customFormat="1" ht="16.899999999999999" customHeight="1" x14ac:dyDescent="0.2">
      <c r="B144" s="24"/>
      <c r="C144" s="54" t="s">
        <v>1</v>
      </c>
      <c r="D144" s="54" t="s">
        <v>2553</v>
      </c>
      <c r="E144" s="17" t="s">
        <v>1</v>
      </c>
      <c r="F144" s="55">
        <v>138.6</v>
      </c>
      <c r="H144" s="24"/>
    </row>
    <row r="145" spans="2:8" s="1" customFormat="1" ht="16.899999999999999" customHeight="1" x14ac:dyDescent="0.2">
      <c r="B145" s="24"/>
      <c r="C145" s="54" t="s">
        <v>1</v>
      </c>
      <c r="D145" s="54" t="s">
        <v>2554</v>
      </c>
      <c r="E145" s="17" t="s">
        <v>1</v>
      </c>
      <c r="F145" s="55">
        <v>52.4</v>
      </c>
      <c r="H145" s="24"/>
    </row>
    <row r="146" spans="2:8" s="1" customFormat="1" ht="16.899999999999999" customHeight="1" x14ac:dyDescent="0.2">
      <c r="B146" s="24"/>
      <c r="C146" s="54" t="s">
        <v>1</v>
      </c>
      <c r="D146" s="54" t="s">
        <v>2555</v>
      </c>
      <c r="E146" s="17" t="s">
        <v>1</v>
      </c>
      <c r="F146" s="55">
        <v>13.8</v>
      </c>
      <c r="H146" s="24"/>
    </row>
    <row r="147" spans="2:8" s="1" customFormat="1" ht="16.899999999999999" customHeight="1" x14ac:dyDescent="0.2">
      <c r="B147" s="24"/>
      <c r="C147" s="54" t="s">
        <v>1</v>
      </c>
      <c r="D147" s="54" t="s">
        <v>2556</v>
      </c>
      <c r="E147" s="17" t="s">
        <v>1</v>
      </c>
      <c r="F147" s="55">
        <v>13.8</v>
      </c>
      <c r="H147" s="24"/>
    </row>
    <row r="148" spans="2:8" s="1" customFormat="1" ht="16.899999999999999" customHeight="1" x14ac:dyDescent="0.2">
      <c r="B148" s="24"/>
      <c r="C148" s="54" t="s">
        <v>204</v>
      </c>
      <c r="D148" s="54" t="s">
        <v>2557</v>
      </c>
      <c r="E148" s="17" t="s">
        <v>1</v>
      </c>
      <c r="F148" s="55">
        <v>613.81200000000001</v>
      </c>
      <c r="H148" s="24"/>
    </row>
    <row r="149" spans="2:8" s="1" customFormat="1" ht="16.899999999999999" customHeight="1" x14ac:dyDescent="0.2">
      <c r="B149" s="24"/>
      <c r="C149" s="56" t="s">
        <v>4007</v>
      </c>
      <c r="H149" s="24"/>
    </row>
    <row r="150" spans="2:8" s="1" customFormat="1" ht="16.899999999999999" customHeight="1" x14ac:dyDescent="0.2">
      <c r="B150" s="24"/>
      <c r="C150" s="54" t="s">
        <v>2547</v>
      </c>
      <c r="D150" s="54" t="s">
        <v>2548</v>
      </c>
      <c r="E150" s="17" t="s">
        <v>325</v>
      </c>
      <c r="F150" s="55">
        <v>613.81200000000001</v>
      </c>
      <c r="H150" s="24"/>
    </row>
    <row r="151" spans="2:8" s="1" customFormat="1" ht="16.899999999999999" customHeight="1" x14ac:dyDescent="0.2">
      <c r="B151" s="24"/>
      <c r="C151" s="54" t="s">
        <v>2559</v>
      </c>
      <c r="D151" s="54" t="s">
        <v>2560</v>
      </c>
      <c r="E151" s="17" t="s">
        <v>325</v>
      </c>
      <c r="F151" s="55">
        <v>1696.481</v>
      </c>
      <c r="H151" s="24"/>
    </row>
    <row r="152" spans="2:8" s="1" customFormat="1" ht="16.899999999999999" customHeight="1" x14ac:dyDescent="0.2">
      <c r="B152" s="24"/>
      <c r="C152" s="54" t="s">
        <v>2563</v>
      </c>
      <c r="D152" s="54" t="s">
        <v>2564</v>
      </c>
      <c r="E152" s="17" t="s">
        <v>325</v>
      </c>
      <c r="F152" s="55">
        <v>1696.481</v>
      </c>
      <c r="H152" s="24"/>
    </row>
    <row r="153" spans="2:8" s="1" customFormat="1" ht="16.899999999999999" customHeight="1" x14ac:dyDescent="0.2">
      <c r="B153" s="24"/>
      <c r="C153" s="50" t="s">
        <v>255</v>
      </c>
      <c r="D153" s="51" t="s">
        <v>256</v>
      </c>
      <c r="E153" s="52" t="s">
        <v>1</v>
      </c>
      <c r="F153" s="53">
        <v>39</v>
      </c>
      <c r="H153" s="24"/>
    </row>
    <row r="154" spans="2:8" s="1" customFormat="1" ht="16.899999999999999" customHeight="1" x14ac:dyDescent="0.2">
      <c r="B154" s="24"/>
      <c r="C154" s="54" t="s">
        <v>1</v>
      </c>
      <c r="D154" s="54" t="s">
        <v>384</v>
      </c>
      <c r="E154" s="17" t="s">
        <v>1</v>
      </c>
      <c r="F154" s="55">
        <v>39</v>
      </c>
      <c r="H154" s="24"/>
    </row>
    <row r="155" spans="2:8" s="1" customFormat="1" ht="16.899999999999999" customHeight="1" x14ac:dyDescent="0.2">
      <c r="B155" s="24"/>
      <c r="C155" s="54" t="s">
        <v>255</v>
      </c>
      <c r="D155" s="54" t="s">
        <v>335</v>
      </c>
      <c r="E155" s="17" t="s">
        <v>1</v>
      </c>
      <c r="F155" s="55">
        <v>39</v>
      </c>
      <c r="H155" s="24"/>
    </row>
    <row r="156" spans="2:8" s="1" customFormat="1" ht="16.899999999999999" customHeight="1" x14ac:dyDescent="0.2">
      <c r="B156" s="24"/>
      <c r="C156" s="56" t="s">
        <v>4007</v>
      </c>
      <c r="H156" s="24"/>
    </row>
    <row r="157" spans="2:8" s="1" customFormat="1" ht="22.5" x14ac:dyDescent="0.2">
      <c r="B157" s="24"/>
      <c r="C157" s="54" t="s">
        <v>381</v>
      </c>
      <c r="D157" s="54" t="s">
        <v>382</v>
      </c>
      <c r="E157" s="17" t="s">
        <v>352</v>
      </c>
      <c r="F157" s="55">
        <v>39</v>
      </c>
      <c r="H157" s="24"/>
    </row>
    <row r="158" spans="2:8" s="1" customFormat="1" ht="22.5" x14ac:dyDescent="0.2">
      <c r="B158" s="24"/>
      <c r="C158" s="54" t="s">
        <v>407</v>
      </c>
      <c r="D158" s="54" t="s">
        <v>408</v>
      </c>
      <c r="E158" s="17" t="s">
        <v>352</v>
      </c>
      <c r="F158" s="55">
        <v>186.589</v>
      </c>
      <c r="H158" s="24"/>
    </row>
    <row r="159" spans="2:8" s="1" customFormat="1" ht="22.5" x14ac:dyDescent="0.2">
      <c r="B159" s="24"/>
      <c r="C159" s="54" t="s">
        <v>410</v>
      </c>
      <c r="D159" s="54" t="s">
        <v>411</v>
      </c>
      <c r="E159" s="17" t="s">
        <v>352</v>
      </c>
      <c r="F159" s="55">
        <v>3731.78</v>
      </c>
      <c r="H159" s="24"/>
    </row>
    <row r="160" spans="2:8" s="1" customFormat="1" ht="22.5" x14ac:dyDescent="0.2">
      <c r="B160" s="24"/>
      <c r="C160" s="54" t="s">
        <v>414</v>
      </c>
      <c r="D160" s="54" t="s">
        <v>415</v>
      </c>
      <c r="E160" s="17" t="s">
        <v>416</v>
      </c>
      <c r="F160" s="55">
        <v>335.86</v>
      </c>
      <c r="H160" s="24"/>
    </row>
    <row r="161" spans="2:8" s="1" customFormat="1" ht="16.899999999999999" customHeight="1" x14ac:dyDescent="0.2">
      <c r="B161" s="24"/>
      <c r="C161" s="50" t="s">
        <v>136</v>
      </c>
      <c r="D161" s="51" t="s">
        <v>137</v>
      </c>
      <c r="E161" s="52" t="s">
        <v>1</v>
      </c>
      <c r="F161" s="53">
        <v>793.63499999999999</v>
      </c>
      <c r="H161" s="24"/>
    </row>
    <row r="162" spans="2:8" s="1" customFormat="1" ht="16.899999999999999" customHeight="1" x14ac:dyDescent="0.2">
      <c r="B162" s="24"/>
      <c r="C162" s="54" t="s">
        <v>1</v>
      </c>
      <c r="D162" s="54" t="s">
        <v>723</v>
      </c>
      <c r="E162" s="17" t="s">
        <v>1</v>
      </c>
      <c r="F162" s="55">
        <v>16.265999999999998</v>
      </c>
      <c r="H162" s="24"/>
    </row>
    <row r="163" spans="2:8" s="1" customFormat="1" ht="16.899999999999999" customHeight="1" x14ac:dyDescent="0.2">
      <c r="B163" s="24"/>
      <c r="C163" s="54" t="s">
        <v>1</v>
      </c>
      <c r="D163" s="54" t="s">
        <v>724</v>
      </c>
      <c r="E163" s="17" t="s">
        <v>1</v>
      </c>
      <c r="F163" s="55">
        <v>12.2</v>
      </c>
      <c r="H163" s="24"/>
    </row>
    <row r="164" spans="2:8" s="1" customFormat="1" ht="16.899999999999999" customHeight="1" x14ac:dyDescent="0.2">
      <c r="B164" s="24"/>
      <c r="C164" s="54" t="s">
        <v>1</v>
      </c>
      <c r="D164" s="54" t="s">
        <v>1095</v>
      </c>
      <c r="E164" s="17" t="s">
        <v>1</v>
      </c>
      <c r="F164" s="55">
        <v>167.13300000000001</v>
      </c>
      <c r="H164" s="24"/>
    </row>
    <row r="165" spans="2:8" s="1" customFormat="1" ht="16.899999999999999" customHeight="1" x14ac:dyDescent="0.2">
      <c r="B165" s="24"/>
      <c r="C165" s="54" t="s">
        <v>1</v>
      </c>
      <c r="D165" s="54" t="s">
        <v>977</v>
      </c>
      <c r="E165" s="17" t="s">
        <v>1</v>
      </c>
      <c r="F165" s="55">
        <v>-17.399999999999999</v>
      </c>
      <c r="H165" s="24"/>
    </row>
    <row r="166" spans="2:8" s="1" customFormat="1" ht="16.899999999999999" customHeight="1" x14ac:dyDescent="0.2">
      <c r="B166" s="24"/>
      <c r="C166" s="54" t="s">
        <v>1</v>
      </c>
      <c r="D166" s="54" t="s">
        <v>725</v>
      </c>
      <c r="E166" s="17" t="s">
        <v>1</v>
      </c>
      <c r="F166" s="55">
        <v>10.622</v>
      </c>
      <c r="H166" s="24"/>
    </row>
    <row r="167" spans="2:8" s="1" customFormat="1" ht="16.899999999999999" customHeight="1" x14ac:dyDescent="0.2">
      <c r="B167" s="24"/>
      <c r="C167" s="54" t="s">
        <v>1</v>
      </c>
      <c r="D167" s="54" t="s">
        <v>726</v>
      </c>
      <c r="E167" s="17" t="s">
        <v>1</v>
      </c>
      <c r="F167" s="55">
        <v>7.9669999999999996</v>
      </c>
      <c r="H167" s="24"/>
    </row>
    <row r="168" spans="2:8" s="1" customFormat="1" ht="16.899999999999999" customHeight="1" x14ac:dyDescent="0.2">
      <c r="B168" s="24"/>
      <c r="C168" s="54" t="s">
        <v>1</v>
      </c>
      <c r="D168" s="54" t="s">
        <v>1096</v>
      </c>
      <c r="E168" s="17" t="s">
        <v>1</v>
      </c>
      <c r="F168" s="55">
        <v>170.21799999999999</v>
      </c>
      <c r="H168" s="24"/>
    </row>
    <row r="169" spans="2:8" s="1" customFormat="1" ht="16.899999999999999" customHeight="1" x14ac:dyDescent="0.2">
      <c r="B169" s="24"/>
      <c r="C169" s="54" t="s">
        <v>1</v>
      </c>
      <c r="D169" s="54" t="s">
        <v>979</v>
      </c>
      <c r="E169" s="17" t="s">
        <v>1</v>
      </c>
      <c r="F169" s="55">
        <v>-5.8</v>
      </c>
      <c r="H169" s="24"/>
    </row>
    <row r="170" spans="2:8" s="1" customFormat="1" ht="16.899999999999999" customHeight="1" x14ac:dyDescent="0.2">
      <c r="B170" s="24"/>
      <c r="C170" s="54" t="s">
        <v>1</v>
      </c>
      <c r="D170" s="54" t="s">
        <v>980</v>
      </c>
      <c r="E170" s="17" t="s">
        <v>1</v>
      </c>
      <c r="F170" s="55">
        <v>-2.5539999999999998</v>
      </c>
      <c r="H170" s="24"/>
    </row>
    <row r="171" spans="2:8" s="1" customFormat="1" ht="16.899999999999999" customHeight="1" x14ac:dyDescent="0.2">
      <c r="B171" s="24"/>
      <c r="C171" s="54" t="s">
        <v>1</v>
      </c>
      <c r="D171" s="54" t="s">
        <v>728</v>
      </c>
      <c r="E171" s="17" t="s">
        <v>1</v>
      </c>
      <c r="F171" s="55">
        <v>4.1479999999999997</v>
      </c>
      <c r="H171" s="24"/>
    </row>
    <row r="172" spans="2:8" s="1" customFormat="1" ht="16.899999999999999" customHeight="1" x14ac:dyDescent="0.2">
      <c r="B172" s="24"/>
      <c r="C172" s="54" t="s">
        <v>1</v>
      </c>
      <c r="D172" s="54" t="s">
        <v>729</v>
      </c>
      <c r="E172" s="17" t="s">
        <v>1</v>
      </c>
      <c r="F172" s="55">
        <v>3.1110000000000002</v>
      </c>
      <c r="H172" s="24"/>
    </row>
    <row r="173" spans="2:8" s="1" customFormat="1" ht="16.899999999999999" customHeight="1" x14ac:dyDescent="0.2">
      <c r="B173" s="24"/>
      <c r="C173" s="54" t="s">
        <v>1</v>
      </c>
      <c r="D173" s="54" t="s">
        <v>1097</v>
      </c>
      <c r="E173" s="17" t="s">
        <v>1</v>
      </c>
      <c r="F173" s="55">
        <v>76.841999999999999</v>
      </c>
      <c r="H173" s="24"/>
    </row>
    <row r="174" spans="2:8" s="1" customFormat="1" ht="16.899999999999999" customHeight="1" x14ac:dyDescent="0.2">
      <c r="B174" s="24"/>
      <c r="C174" s="54" t="s">
        <v>1</v>
      </c>
      <c r="D174" s="54" t="s">
        <v>982</v>
      </c>
      <c r="E174" s="17" t="s">
        <v>1</v>
      </c>
      <c r="F174" s="55">
        <v>-2.9</v>
      </c>
      <c r="H174" s="24"/>
    </row>
    <row r="175" spans="2:8" s="1" customFormat="1" ht="16.899999999999999" customHeight="1" x14ac:dyDescent="0.2">
      <c r="B175" s="24"/>
      <c r="C175" s="54" t="s">
        <v>1</v>
      </c>
      <c r="D175" s="54" t="s">
        <v>983</v>
      </c>
      <c r="E175" s="17" t="s">
        <v>1</v>
      </c>
      <c r="F175" s="55">
        <v>-2.625</v>
      </c>
      <c r="H175" s="24"/>
    </row>
    <row r="176" spans="2:8" s="1" customFormat="1" ht="16.899999999999999" customHeight="1" x14ac:dyDescent="0.2">
      <c r="B176" s="24"/>
      <c r="C176" s="54" t="s">
        <v>1</v>
      </c>
      <c r="D176" s="54" t="s">
        <v>984</v>
      </c>
      <c r="E176" s="17" t="s">
        <v>1</v>
      </c>
      <c r="F176" s="55">
        <v>-0.63</v>
      </c>
      <c r="H176" s="24"/>
    </row>
    <row r="177" spans="2:8" s="1" customFormat="1" ht="16.899999999999999" customHeight="1" x14ac:dyDescent="0.2">
      <c r="B177" s="24"/>
      <c r="C177" s="54" t="s">
        <v>1</v>
      </c>
      <c r="D177" s="54" t="s">
        <v>731</v>
      </c>
      <c r="E177" s="17" t="s">
        <v>1</v>
      </c>
      <c r="F177" s="55">
        <v>12.268000000000001</v>
      </c>
      <c r="H177" s="24"/>
    </row>
    <row r="178" spans="2:8" s="1" customFormat="1" ht="16.899999999999999" customHeight="1" x14ac:dyDescent="0.2">
      <c r="B178" s="24"/>
      <c r="C178" s="54" t="s">
        <v>1</v>
      </c>
      <c r="D178" s="54" t="s">
        <v>732</v>
      </c>
      <c r="E178" s="17" t="s">
        <v>1</v>
      </c>
      <c r="F178" s="55">
        <v>9.2010000000000005</v>
      </c>
      <c r="H178" s="24"/>
    </row>
    <row r="179" spans="2:8" s="1" customFormat="1" ht="16.899999999999999" customHeight="1" x14ac:dyDescent="0.2">
      <c r="B179" s="24"/>
      <c r="C179" s="54" t="s">
        <v>1</v>
      </c>
      <c r="D179" s="54" t="s">
        <v>1098</v>
      </c>
      <c r="E179" s="17" t="s">
        <v>1</v>
      </c>
      <c r="F179" s="55">
        <v>196.595</v>
      </c>
      <c r="H179" s="24"/>
    </row>
    <row r="180" spans="2:8" s="1" customFormat="1" ht="16.899999999999999" customHeight="1" x14ac:dyDescent="0.2">
      <c r="B180" s="24"/>
      <c r="C180" s="54" t="s">
        <v>1</v>
      </c>
      <c r="D180" s="54" t="s">
        <v>986</v>
      </c>
      <c r="E180" s="17" t="s">
        <v>1</v>
      </c>
      <c r="F180" s="55">
        <v>2.6</v>
      </c>
      <c r="H180" s="24"/>
    </row>
    <row r="181" spans="2:8" s="1" customFormat="1" ht="16.899999999999999" customHeight="1" x14ac:dyDescent="0.2">
      <c r="B181" s="24"/>
      <c r="C181" s="54" t="s">
        <v>1</v>
      </c>
      <c r="D181" s="54" t="s">
        <v>987</v>
      </c>
      <c r="E181" s="17" t="s">
        <v>1</v>
      </c>
      <c r="F181" s="55">
        <v>-6.3140000000000001</v>
      </c>
      <c r="H181" s="24"/>
    </row>
    <row r="182" spans="2:8" s="1" customFormat="1" ht="16.899999999999999" customHeight="1" x14ac:dyDescent="0.2">
      <c r="B182" s="24"/>
      <c r="C182" s="54" t="s">
        <v>1</v>
      </c>
      <c r="D182" s="54" t="s">
        <v>988</v>
      </c>
      <c r="E182" s="17" t="s">
        <v>1</v>
      </c>
      <c r="F182" s="55">
        <v>-2.0350000000000001</v>
      </c>
      <c r="H182" s="24"/>
    </row>
    <row r="183" spans="2:8" s="1" customFormat="1" ht="16.899999999999999" customHeight="1" x14ac:dyDescent="0.2">
      <c r="B183" s="24"/>
      <c r="C183" s="54" t="s">
        <v>1</v>
      </c>
      <c r="D183" s="54" t="s">
        <v>989</v>
      </c>
      <c r="E183" s="17" t="s">
        <v>1</v>
      </c>
      <c r="F183" s="55">
        <v>-2.161</v>
      </c>
      <c r="H183" s="24"/>
    </row>
    <row r="184" spans="2:8" s="1" customFormat="1" ht="16.899999999999999" customHeight="1" x14ac:dyDescent="0.2">
      <c r="B184" s="24"/>
      <c r="C184" s="54" t="s">
        <v>1</v>
      </c>
      <c r="D184" s="54" t="s">
        <v>990</v>
      </c>
      <c r="E184" s="17" t="s">
        <v>1</v>
      </c>
      <c r="F184" s="55">
        <v>-0.33600000000000002</v>
      </c>
      <c r="H184" s="24"/>
    </row>
    <row r="185" spans="2:8" s="1" customFormat="1" ht="16.899999999999999" customHeight="1" x14ac:dyDescent="0.2">
      <c r="B185" s="24"/>
      <c r="C185" s="54" t="s">
        <v>1</v>
      </c>
      <c r="D185" s="54" t="s">
        <v>991</v>
      </c>
      <c r="E185" s="17" t="s">
        <v>1</v>
      </c>
      <c r="F185" s="55">
        <v>-13.5</v>
      </c>
      <c r="H185" s="24"/>
    </row>
    <row r="186" spans="2:8" s="1" customFormat="1" ht="16.899999999999999" customHeight="1" x14ac:dyDescent="0.2">
      <c r="B186" s="24"/>
      <c r="C186" s="54" t="s">
        <v>1</v>
      </c>
      <c r="D186" s="54" t="s">
        <v>992</v>
      </c>
      <c r="E186" s="17" t="s">
        <v>1</v>
      </c>
      <c r="F186" s="55">
        <v>-8</v>
      </c>
      <c r="H186" s="24"/>
    </row>
    <row r="187" spans="2:8" s="1" customFormat="1" ht="16.899999999999999" customHeight="1" x14ac:dyDescent="0.2">
      <c r="B187" s="24"/>
      <c r="C187" s="54" t="s">
        <v>1</v>
      </c>
      <c r="D187" s="54" t="s">
        <v>733</v>
      </c>
      <c r="E187" s="17" t="s">
        <v>1</v>
      </c>
      <c r="F187" s="55">
        <v>16.276</v>
      </c>
      <c r="H187" s="24"/>
    </row>
    <row r="188" spans="2:8" s="1" customFormat="1" ht="16.899999999999999" customHeight="1" x14ac:dyDescent="0.2">
      <c r="B188" s="24"/>
      <c r="C188" s="54" t="s">
        <v>1</v>
      </c>
      <c r="D188" s="54" t="s">
        <v>734</v>
      </c>
      <c r="E188" s="17" t="s">
        <v>1</v>
      </c>
      <c r="F188" s="55">
        <v>12.207000000000001</v>
      </c>
      <c r="H188" s="24"/>
    </row>
    <row r="189" spans="2:8" s="1" customFormat="1" ht="16.899999999999999" customHeight="1" x14ac:dyDescent="0.2">
      <c r="B189" s="24"/>
      <c r="C189" s="54" t="s">
        <v>1</v>
      </c>
      <c r="D189" s="54" t="s">
        <v>1100</v>
      </c>
      <c r="E189" s="17" t="s">
        <v>1</v>
      </c>
      <c r="F189" s="55">
        <v>167.23599999999999</v>
      </c>
      <c r="H189" s="24"/>
    </row>
    <row r="190" spans="2:8" s="1" customFormat="1" ht="16.899999999999999" customHeight="1" x14ac:dyDescent="0.2">
      <c r="B190" s="24"/>
      <c r="C190" s="54" t="s">
        <v>1</v>
      </c>
      <c r="D190" s="54" t="s">
        <v>994</v>
      </c>
      <c r="E190" s="17" t="s">
        <v>1</v>
      </c>
      <c r="F190" s="55">
        <v>-27</v>
      </c>
      <c r="H190" s="24"/>
    </row>
    <row r="191" spans="2:8" s="1" customFormat="1" ht="16.899999999999999" customHeight="1" x14ac:dyDescent="0.2">
      <c r="B191" s="24"/>
      <c r="C191" s="54" t="s">
        <v>136</v>
      </c>
      <c r="D191" s="54" t="s">
        <v>737</v>
      </c>
      <c r="E191" s="17" t="s">
        <v>1</v>
      </c>
      <c r="F191" s="55">
        <v>793.63499999999999</v>
      </c>
      <c r="H191" s="24"/>
    </row>
    <row r="192" spans="2:8" s="1" customFormat="1" ht="16.899999999999999" customHeight="1" x14ac:dyDescent="0.2">
      <c r="B192" s="24"/>
      <c r="C192" s="56" t="s">
        <v>4007</v>
      </c>
      <c r="H192" s="24"/>
    </row>
    <row r="193" spans="2:8" s="1" customFormat="1" ht="16.899999999999999" customHeight="1" x14ac:dyDescent="0.2">
      <c r="B193" s="24"/>
      <c r="C193" s="54" t="s">
        <v>1117</v>
      </c>
      <c r="D193" s="54" t="s">
        <v>1118</v>
      </c>
      <c r="E193" s="17" t="s">
        <v>325</v>
      </c>
      <c r="F193" s="55">
        <v>2301.2669999999998</v>
      </c>
      <c r="H193" s="24"/>
    </row>
    <row r="194" spans="2:8" s="1" customFormat="1" ht="16.899999999999999" customHeight="1" x14ac:dyDescent="0.2">
      <c r="B194" s="24"/>
      <c r="C194" s="50" t="s">
        <v>1101</v>
      </c>
      <c r="D194" s="51" t="s">
        <v>4008</v>
      </c>
      <c r="E194" s="52" t="s">
        <v>1</v>
      </c>
      <c r="F194" s="53">
        <v>689.36900000000003</v>
      </c>
      <c r="H194" s="24"/>
    </row>
    <row r="195" spans="2:8" s="1" customFormat="1" ht="16.899999999999999" customHeight="1" x14ac:dyDescent="0.2">
      <c r="B195" s="24"/>
      <c r="C195" s="54" t="s">
        <v>1</v>
      </c>
      <c r="D195" s="54" t="s">
        <v>1095</v>
      </c>
      <c r="E195" s="17" t="s">
        <v>1</v>
      </c>
      <c r="F195" s="55">
        <v>167.13300000000001</v>
      </c>
      <c r="H195" s="24"/>
    </row>
    <row r="196" spans="2:8" s="1" customFormat="1" ht="16.899999999999999" customHeight="1" x14ac:dyDescent="0.2">
      <c r="B196" s="24"/>
      <c r="C196" s="54" t="s">
        <v>1</v>
      </c>
      <c r="D196" s="54" t="s">
        <v>977</v>
      </c>
      <c r="E196" s="17" t="s">
        <v>1</v>
      </c>
      <c r="F196" s="55">
        <v>-17.399999999999999</v>
      </c>
      <c r="H196" s="24"/>
    </row>
    <row r="197" spans="2:8" s="1" customFormat="1" ht="16.899999999999999" customHeight="1" x14ac:dyDescent="0.2">
      <c r="B197" s="24"/>
      <c r="C197" s="54" t="s">
        <v>1</v>
      </c>
      <c r="D197" s="54" t="s">
        <v>1096</v>
      </c>
      <c r="E197" s="17" t="s">
        <v>1</v>
      </c>
      <c r="F197" s="55">
        <v>170.21799999999999</v>
      </c>
      <c r="H197" s="24"/>
    </row>
    <row r="198" spans="2:8" s="1" customFormat="1" ht="16.899999999999999" customHeight="1" x14ac:dyDescent="0.2">
      <c r="B198" s="24"/>
      <c r="C198" s="54" t="s">
        <v>1</v>
      </c>
      <c r="D198" s="54" t="s">
        <v>979</v>
      </c>
      <c r="E198" s="17" t="s">
        <v>1</v>
      </c>
      <c r="F198" s="55">
        <v>-5.8</v>
      </c>
      <c r="H198" s="24"/>
    </row>
    <row r="199" spans="2:8" s="1" customFormat="1" ht="16.899999999999999" customHeight="1" x14ac:dyDescent="0.2">
      <c r="B199" s="24"/>
      <c r="C199" s="54" t="s">
        <v>1</v>
      </c>
      <c r="D199" s="54" t="s">
        <v>980</v>
      </c>
      <c r="E199" s="17" t="s">
        <v>1</v>
      </c>
      <c r="F199" s="55">
        <v>-2.5539999999999998</v>
      </c>
      <c r="H199" s="24"/>
    </row>
    <row r="200" spans="2:8" s="1" customFormat="1" ht="16.899999999999999" customHeight="1" x14ac:dyDescent="0.2">
      <c r="B200" s="24"/>
      <c r="C200" s="54" t="s">
        <v>1</v>
      </c>
      <c r="D200" s="54" t="s">
        <v>1097</v>
      </c>
      <c r="E200" s="17" t="s">
        <v>1</v>
      </c>
      <c r="F200" s="55">
        <v>76.841999999999999</v>
      </c>
      <c r="H200" s="24"/>
    </row>
    <row r="201" spans="2:8" s="1" customFormat="1" ht="16.899999999999999" customHeight="1" x14ac:dyDescent="0.2">
      <c r="B201" s="24"/>
      <c r="C201" s="54" t="s">
        <v>1</v>
      </c>
      <c r="D201" s="54" t="s">
        <v>982</v>
      </c>
      <c r="E201" s="17" t="s">
        <v>1</v>
      </c>
      <c r="F201" s="55">
        <v>-2.9</v>
      </c>
      <c r="H201" s="24"/>
    </row>
    <row r="202" spans="2:8" s="1" customFormat="1" ht="16.899999999999999" customHeight="1" x14ac:dyDescent="0.2">
      <c r="B202" s="24"/>
      <c r="C202" s="54" t="s">
        <v>1</v>
      </c>
      <c r="D202" s="54" t="s">
        <v>983</v>
      </c>
      <c r="E202" s="17" t="s">
        <v>1</v>
      </c>
      <c r="F202" s="55">
        <v>-2.625</v>
      </c>
      <c r="H202" s="24"/>
    </row>
    <row r="203" spans="2:8" s="1" customFormat="1" ht="16.899999999999999" customHeight="1" x14ac:dyDescent="0.2">
      <c r="B203" s="24"/>
      <c r="C203" s="54" t="s">
        <v>1</v>
      </c>
      <c r="D203" s="54" t="s">
        <v>984</v>
      </c>
      <c r="E203" s="17" t="s">
        <v>1</v>
      </c>
      <c r="F203" s="55">
        <v>-0.63</v>
      </c>
      <c r="H203" s="24"/>
    </row>
    <row r="204" spans="2:8" s="1" customFormat="1" ht="16.899999999999999" customHeight="1" x14ac:dyDescent="0.2">
      <c r="B204" s="24"/>
      <c r="C204" s="54" t="s">
        <v>1</v>
      </c>
      <c r="D204" s="54" t="s">
        <v>1098</v>
      </c>
      <c r="E204" s="17" t="s">
        <v>1</v>
      </c>
      <c r="F204" s="55">
        <v>196.595</v>
      </c>
      <c r="H204" s="24"/>
    </row>
    <row r="205" spans="2:8" s="1" customFormat="1" ht="16.899999999999999" customHeight="1" x14ac:dyDescent="0.2">
      <c r="B205" s="24"/>
      <c r="C205" s="54" t="s">
        <v>1</v>
      </c>
      <c r="D205" s="54" t="s">
        <v>1099</v>
      </c>
      <c r="E205" s="17" t="s">
        <v>1</v>
      </c>
      <c r="F205" s="55">
        <v>2.6</v>
      </c>
      <c r="H205" s="24"/>
    </row>
    <row r="206" spans="2:8" s="1" customFormat="1" ht="16.899999999999999" customHeight="1" x14ac:dyDescent="0.2">
      <c r="B206" s="24"/>
      <c r="C206" s="54" t="s">
        <v>1</v>
      </c>
      <c r="D206" s="54" t="s">
        <v>987</v>
      </c>
      <c r="E206" s="17" t="s">
        <v>1</v>
      </c>
      <c r="F206" s="55">
        <v>-6.3140000000000001</v>
      </c>
      <c r="H206" s="24"/>
    </row>
    <row r="207" spans="2:8" s="1" customFormat="1" ht="16.899999999999999" customHeight="1" x14ac:dyDescent="0.2">
      <c r="B207" s="24"/>
      <c r="C207" s="54" t="s">
        <v>1</v>
      </c>
      <c r="D207" s="54" t="s">
        <v>988</v>
      </c>
      <c r="E207" s="17" t="s">
        <v>1</v>
      </c>
      <c r="F207" s="55">
        <v>-2.0350000000000001</v>
      </c>
      <c r="H207" s="24"/>
    </row>
    <row r="208" spans="2:8" s="1" customFormat="1" ht="16.899999999999999" customHeight="1" x14ac:dyDescent="0.2">
      <c r="B208" s="24"/>
      <c r="C208" s="54" t="s">
        <v>1</v>
      </c>
      <c r="D208" s="54" t="s">
        <v>989</v>
      </c>
      <c r="E208" s="17" t="s">
        <v>1</v>
      </c>
      <c r="F208" s="55">
        <v>-2.161</v>
      </c>
      <c r="H208" s="24"/>
    </row>
    <row r="209" spans="2:8" s="1" customFormat="1" ht="16.899999999999999" customHeight="1" x14ac:dyDescent="0.2">
      <c r="B209" s="24"/>
      <c r="C209" s="54" t="s">
        <v>1</v>
      </c>
      <c r="D209" s="54" t="s">
        <v>990</v>
      </c>
      <c r="E209" s="17" t="s">
        <v>1</v>
      </c>
      <c r="F209" s="55">
        <v>-0.33600000000000002</v>
      </c>
      <c r="H209" s="24"/>
    </row>
    <row r="210" spans="2:8" s="1" customFormat="1" ht="16.899999999999999" customHeight="1" x14ac:dyDescent="0.2">
      <c r="B210" s="24"/>
      <c r="C210" s="54" t="s">
        <v>1</v>
      </c>
      <c r="D210" s="54" t="s">
        <v>991</v>
      </c>
      <c r="E210" s="17" t="s">
        <v>1</v>
      </c>
      <c r="F210" s="55">
        <v>-13.5</v>
      </c>
      <c r="H210" s="24"/>
    </row>
    <row r="211" spans="2:8" s="1" customFormat="1" ht="16.899999999999999" customHeight="1" x14ac:dyDescent="0.2">
      <c r="B211" s="24"/>
      <c r="C211" s="54" t="s">
        <v>1</v>
      </c>
      <c r="D211" s="54" t="s">
        <v>992</v>
      </c>
      <c r="E211" s="17" t="s">
        <v>1</v>
      </c>
      <c r="F211" s="55">
        <v>-8</v>
      </c>
      <c r="H211" s="24"/>
    </row>
    <row r="212" spans="2:8" s="1" customFormat="1" ht="16.899999999999999" customHeight="1" x14ac:dyDescent="0.2">
      <c r="B212" s="24"/>
      <c r="C212" s="54" t="s">
        <v>1</v>
      </c>
      <c r="D212" s="54" t="s">
        <v>1100</v>
      </c>
      <c r="E212" s="17" t="s">
        <v>1</v>
      </c>
      <c r="F212" s="55">
        <v>167.23599999999999</v>
      </c>
      <c r="H212" s="24"/>
    </row>
    <row r="213" spans="2:8" s="1" customFormat="1" ht="16.899999999999999" customHeight="1" x14ac:dyDescent="0.2">
      <c r="B213" s="24"/>
      <c r="C213" s="54" t="s">
        <v>1</v>
      </c>
      <c r="D213" s="54" t="s">
        <v>994</v>
      </c>
      <c r="E213" s="17" t="s">
        <v>1</v>
      </c>
      <c r="F213" s="55">
        <v>-27</v>
      </c>
      <c r="H213" s="24"/>
    </row>
    <row r="214" spans="2:8" s="1" customFormat="1" ht="16.899999999999999" customHeight="1" x14ac:dyDescent="0.2">
      <c r="B214" s="24"/>
      <c r="C214" s="54" t="s">
        <v>1101</v>
      </c>
      <c r="D214" s="54" t="s">
        <v>737</v>
      </c>
      <c r="E214" s="17" t="s">
        <v>1</v>
      </c>
      <c r="F214" s="55">
        <v>689.36900000000003</v>
      </c>
      <c r="H214" s="24"/>
    </row>
    <row r="215" spans="2:8" s="1" customFormat="1" ht="16.899999999999999" customHeight="1" x14ac:dyDescent="0.2">
      <c r="B215" s="24"/>
      <c r="C215" s="50" t="s">
        <v>736</v>
      </c>
      <c r="D215" s="51" t="s">
        <v>4009</v>
      </c>
      <c r="E215" s="52" t="s">
        <v>1</v>
      </c>
      <c r="F215" s="53">
        <v>104.26600000000001</v>
      </c>
      <c r="H215" s="24"/>
    </row>
    <row r="216" spans="2:8" s="1" customFormat="1" ht="16.899999999999999" customHeight="1" x14ac:dyDescent="0.2">
      <c r="B216" s="24"/>
      <c r="C216" s="54" t="s">
        <v>1</v>
      </c>
      <c r="D216" s="54" t="s">
        <v>723</v>
      </c>
      <c r="E216" s="17" t="s">
        <v>1</v>
      </c>
      <c r="F216" s="55">
        <v>16.265999999999998</v>
      </c>
      <c r="H216" s="24"/>
    </row>
    <row r="217" spans="2:8" s="1" customFormat="1" ht="16.899999999999999" customHeight="1" x14ac:dyDescent="0.2">
      <c r="B217" s="24"/>
      <c r="C217" s="54" t="s">
        <v>1</v>
      </c>
      <c r="D217" s="54" t="s">
        <v>724</v>
      </c>
      <c r="E217" s="17" t="s">
        <v>1</v>
      </c>
      <c r="F217" s="55">
        <v>12.2</v>
      </c>
      <c r="H217" s="24"/>
    </row>
    <row r="218" spans="2:8" s="1" customFormat="1" ht="16.899999999999999" customHeight="1" x14ac:dyDescent="0.2">
      <c r="B218" s="24"/>
      <c r="C218" s="54" t="s">
        <v>1</v>
      </c>
      <c r="D218" s="54" t="s">
        <v>725</v>
      </c>
      <c r="E218" s="17" t="s">
        <v>1</v>
      </c>
      <c r="F218" s="55">
        <v>10.622</v>
      </c>
      <c r="H218" s="24"/>
    </row>
    <row r="219" spans="2:8" s="1" customFormat="1" ht="16.899999999999999" customHeight="1" x14ac:dyDescent="0.2">
      <c r="B219" s="24"/>
      <c r="C219" s="54" t="s">
        <v>1</v>
      </c>
      <c r="D219" s="54" t="s">
        <v>726</v>
      </c>
      <c r="E219" s="17" t="s">
        <v>1</v>
      </c>
      <c r="F219" s="55">
        <v>7.9669999999999996</v>
      </c>
      <c r="H219" s="24"/>
    </row>
    <row r="220" spans="2:8" s="1" customFormat="1" ht="16.899999999999999" customHeight="1" x14ac:dyDescent="0.2">
      <c r="B220" s="24"/>
      <c r="C220" s="54" t="s">
        <v>1</v>
      </c>
      <c r="D220" s="54" t="s">
        <v>728</v>
      </c>
      <c r="E220" s="17" t="s">
        <v>1</v>
      </c>
      <c r="F220" s="55">
        <v>4.1479999999999997</v>
      </c>
      <c r="H220" s="24"/>
    </row>
    <row r="221" spans="2:8" s="1" customFormat="1" ht="16.899999999999999" customHeight="1" x14ac:dyDescent="0.2">
      <c r="B221" s="24"/>
      <c r="C221" s="54" t="s">
        <v>1</v>
      </c>
      <c r="D221" s="54" t="s">
        <v>729</v>
      </c>
      <c r="E221" s="17" t="s">
        <v>1</v>
      </c>
      <c r="F221" s="55">
        <v>3.1110000000000002</v>
      </c>
      <c r="H221" s="24"/>
    </row>
    <row r="222" spans="2:8" s="1" customFormat="1" ht="16.899999999999999" customHeight="1" x14ac:dyDescent="0.2">
      <c r="B222" s="24"/>
      <c r="C222" s="54" t="s">
        <v>1</v>
      </c>
      <c r="D222" s="54" t="s">
        <v>731</v>
      </c>
      <c r="E222" s="17" t="s">
        <v>1</v>
      </c>
      <c r="F222" s="55">
        <v>12.268000000000001</v>
      </c>
      <c r="H222" s="24"/>
    </row>
    <row r="223" spans="2:8" s="1" customFormat="1" ht="16.899999999999999" customHeight="1" x14ac:dyDescent="0.2">
      <c r="B223" s="24"/>
      <c r="C223" s="54" t="s">
        <v>1</v>
      </c>
      <c r="D223" s="54" t="s">
        <v>732</v>
      </c>
      <c r="E223" s="17" t="s">
        <v>1</v>
      </c>
      <c r="F223" s="55">
        <v>9.2010000000000005</v>
      </c>
      <c r="H223" s="24"/>
    </row>
    <row r="224" spans="2:8" s="1" customFormat="1" ht="16.899999999999999" customHeight="1" x14ac:dyDescent="0.2">
      <c r="B224" s="24"/>
      <c r="C224" s="54" t="s">
        <v>1</v>
      </c>
      <c r="D224" s="54" t="s">
        <v>733</v>
      </c>
      <c r="E224" s="17" t="s">
        <v>1</v>
      </c>
      <c r="F224" s="55">
        <v>16.276</v>
      </c>
      <c r="H224" s="24"/>
    </row>
    <row r="225" spans="2:8" s="1" customFormat="1" ht="16.899999999999999" customHeight="1" x14ac:dyDescent="0.2">
      <c r="B225" s="24"/>
      <c r="C225" s="54" t="s">
        <v>1</v>
      </c>
      <c r="D225" s="54" t="s">
        <v>734</v>
      </c>
      <c r="E225" s="17" t="s">
        <v>1</v>
      </c>
      <c r="F225" s="55">
        <v>12.207000000000001</v>
      </c>
      <c r="H225" s="24"/>
    </row>
    <row r="226" spans="2:8" s="1" customFormat="1" ht="16.899999999999999" customHeight="1" x14ac:dyDescent="0.2">
      <c r="B226" s="24"/>
      <c r="C226" s="54" t="s">
        <v>736</v>
      </c>
      <c r="D226" s="54" t="s">
        <v>737</v>
      </c>
      <c r="E226" s="17" t="s">
        <v>1</v>
      </c>
      <c r="F226" s="55">
        <v>104.26600000000001</v>
      </c>
      <c r="H226" s="24"/>
    </row>
    <row r="227" spans="2:8" s="1" customFormat="1" ht="16.899999999999999" customHeight="1" x14ac:dyDescent="0.2">
      <c r="B227" s="24"/>
      <c r="C227" s="50" t="s">
        <v>139</v>
      </c>
      <c r="D227" s="51" t="s">
        <v>140</v>
      </c>
      <c r="E227" s="52" t="s">
        <v>1</v>
      </c>
      <c r="F227" s="53">
        <v>59.771999999999998</v>
      </c>
      <c r="H227" s="24"/>
    </row>
    <row r="228" spans="2:8" s="1" customFormat="1" ht="16.899999999999999" customHeight="1" x14ac:dyDescent="0.2">
      <c r="B228" s="24"/>
      <c r="C228" s="54" t="s">
        <v>1</v>
      </c>
      <c r="D228" s="54" t="s">
        <v>1022</v>
      </c>
      <c r="E228" s="17" t="s">
        <v>1</v>
      </c>
      <c r="F228" s="55">
        <v>16.314</v>
      </c>
      <c r="H228" s="24"/>
    </row>
    <row r="229" spans="2:8" s="1" customFormat="1" ht="16.899999999999999" customHeight="1" x14ac:dyDescent="0.2">
      <c r="B229" s="24"/>
      <c r="C229" s="54" t="s">
        <v>1</v>
      </c>
      <c r="D229" s="54" t="s">
        <v>1023</v>
      </c>
      <c r="E229" s="17" t="s">
        <v>1</v>
      </c>
      <c r="F229" s="55">
        <v>10.67</v>
      </c>
      <c r="H229" s="24"/>
    </row>
    <row r="230" spans="2:8" s="1" customFormat="1" ht="16.899999999999999" customHeight="1" x14ac:dyDescent="0.2">
      <c r="B230" s="24"/>
      <c r="C230" s="54" t="s">
        <v>1</v>
      </c>
      <c r="D230" s="54" t="s">
        <v>728</v>
      </c>
      <c r="E230" s="17" t="s">
        <v>1</v>
      </c>
      <c r="F230" s="55">
        <v>4.1479999999999997</v>
      </c>
      <c r="H230" s="24"/>
    </row>
    <row r="231" spans="2:8" s="1" customFormat="1" ht="16.899999999999999" customHeight="1" x14ac:dyDescent="0.2">
      <c r="B231" s="24"/>
      <c r="C231" s="54" t="s">
        <v>1</v>
      </c>
      <c r="D231" s="54" t="s">
        <v>1024</v>
      </c>
      <c r="E231" s="17" t="s">
        <v>1</v>
      </c>
      <c r="F231" s="55">
        <v>12.316000000000001</v>
      </c>
      <c r="H231" s="24"/>
    </row>
    <row r="232" spans="2:8" s="1" customFormat="1" ht="16.899999999999999" customHeight="1" x14ac:dyDescent="0.2">
      <c r="B232" s="24"/>
      <c r="C232" s="54" t="s">
        <v>1</v>
      </c>
      <c r="D232" s="54" t="s">
        <v>1025</v>
      </c>
      <c r="E232" s="17" t="s">
        <v>1</v>
      </c>
      <c r="F232" s="55">
        <v>16.324000000000002</v>
      </c>
      <c r="H232" s="24"/>
    </row>
    <row r="233" spans="2:8" s="1" customFormat="1" ht="16.899999999999999" customHeight="1" x14ac:dyDescent="0.2">
      <c r="B233" s="24"/>
      <c r="C233" s="54" t="s">
        <v>139</v>
      </c>
      <c r="D233" s="54" t="s">
        <v>1026</v>
      </c>
      <c r="E233" s="17" t="s">
        <v>1</v>
      </c>
      <c r="F233" s="55">
        <v>59.771999999999998</v>
      </c>
      <c r="H233" s="24"/>
    </row>
    <row r="234" spans="2:8" s="1" customFormat="1" ht="16.899999999999999" customHeight="1" x14ac:dyDescent="0.2">
      <c r="B234" s="24"/>
      <c r="C234" s="56" t="s">
        <v>4007</v>
      </c>
      <c r="H234" s="24"/>
    </row>
    <row r="235" spans="2:8" s="1" customFormat="1" ht="22.5" x14ac:dyDescent="0.2">
      <c r="B235" s="24"/>
      <c r="C235" s="54" t="s">
        <v>1019</v>
      </c>
      <c r="D235" s="54" t="s">
        <v>1020</v>
      </c>
      <c r="E235" s="17" t="s">
        <v>325</v>
      </c>
      <c r="F235" s="55">
        <v>134.488</v>
      </c>
      <c r="H235" s="24"/>
    </row>
    <row r="236" spans="2:8" s="1" customFormat="1" ht="16.899999999999999" customHeight="1" x14ac:dyDescent="0.2">
      <c r="B236" s="24"/>
      <c r="C236" s="54" t="s">
        <v>1803</v>
      </c>
      <c r="D236" s="54" t="s">
        <v>1804</v>
      </c>
      <c r="E236" s="17" t="s">
        <v>325</v>
      </c>
      <c r="F236" s="55">
        <v>59.771999999999998</v>
      </c>
      <c r="H236" s="24"/>
    </row>
    <row r="237" spans="2:8" s="1" customFormat="1" ht="16.899999999999999" customHeight="1" x14ac:dyDescent="0.2">
      <c r="B237" s="24"/>
      <c r="C237" s="54" t="s">
        <v>1034</v>
      </c>
      <c r="D237" s="54" t="s">
        <v>1035</v>
      </c>
      <c r="E237" s="17" t="s">
        <v>325</v>
      </c>
      <c r="F237" s="55">
        <v>141.21299999999999</v>
      </c>
      <c r="H237" s="24"/>
    </row>
    <row r="238" spans="2:8" s="1" customFormat="1" ht="16.899999999999999" customHeight="1" x14ac:dyDescent="0.2">
      <c r="B238" s="24"/>
      <c r="C238" s="50" t="s">
        <v>142</v>
      </c>
      <c r="D238" s="51" t="s">
        <v>143</v>
      </c>
      <c r="E238" s="52" t="s">
        <v>1</v>
      </c>
      <c r="F238" s="53">
        <v>74.715999999999994</v>
      </c>
      <c r="H238" s="24"/>
    </row>
    <row r="239" spans="2:8" s="1" customFormat="1" ht="16.899999999999999" customHeight="1" x14ac:dyDescent="0.2">
      <c r="B239" s="24"/>
      <c r="C239" s="54" t="s">
        <v>1</v>
      </c>
      <c r="D239" s="54" t="s">
        <v>1027</v>
      </c>
      <c r="E239" s="17" t="s">
        <v>1</v>
      </c>
      <c r="F239" s="55">
        <v>20.393000000000001</v>
      </c>
      <c r="H239" s="24"/>
    </row>
    <row r="240" spans="2:8" s="1" customFormat="1" ht="16.899999999999999" customHeight="1" x14ac:dyDescent="0.2">
      <c r="B240" s="24"/>
      <c r="C240" s="54" t="s">
        <v>1</v>
      </c>
      <c r="D240" s="54" t="s">
        <v>1028</v>
      </c>
      <c r="E240" s="17" t="s">
        <v>1</v>
      </c>
      <c r="F240" s="55">
        <v>13.337999999999999</v>
      </c>
      <c r="H240" s="24"/>
    </row>
    <row r="241" spans="2:8" s="1" customFormat="1" ht="16.899999999999999" customHeight="1" x14ac:dyDescent="0.2">
      <c r="B241" s="24"/>
      <c r="C241" s="54" t="s">
        <v>1</v>
      </c>
      <c r="D241" s="54" t="s">
        <v>1029</v>
      </c>
      <c r="E241" s="17" t="s">
        <v>1</v>
      </c>
      <c r="F241" s="55">
        <v>5.1849999999999996</v>
      </c>
      <c r="H241" s="24"/>
    </row>
    <row r="242" spans="2:8" s="1" customFormat="1" ht="16.899999999999999" customHeight="1" x14ac:dyDescent="0.2">
      <c r="B242" s="24"/>
      <c r="C242" s="54" t="s">
        <v>1</v>
      </c>
      <c r="D242" s="54" t="s">
        <v>1030</v>
      </c>
      <c r="E242" s="17" t="s">
        <v>1</v>
      </c>
      <c r="F242" s="55">
        <v>15.395</v>
      </c>
      <c r="H242" s="24"/>
    </row>
    <row r="243" spans="2:8" s="1" customFormat="1" ht="16.899999999999999" customHeight="1" x14ac:dyDescent="0.2">
      <c r="B243" s="24"/>
      <c r="C243" s="54" t="s">
        <v>1</v>
      </c>
      <c r="D243" s="54" t="s">
        <v>1031</v>
      </c>
      <c r="E243" s="17" t="s">
        <v>1</v>
      </c>
      <c r="F243" s="55">
        <v>20.405000000000001</v>
      </c>
      <c r="H243" s="24"/>
    </row>
    <row r="244" spans="2:8" s="1" customFormat="1" ht="16.899999999999999" customHeight="1" x14ac:dyDescent="0.2">
      <c r="B244" s="24"/>
      <c r="C244" s="54" t="s">
        <v>142</v>
      </c>
      <c r="D244" s="54" t="s">
        <v>1032</v>
      </c>
      <c r="E244" s="17" t="s">
        <v>1</v>
      </c>
      <c r="F244" s="55">
        <v>74.715999999999994</v>
      </c>
      <c r="H244" s="24"/>
    </row>
    <row r="245" spans="2:8" s="1" customFormat="1" ht="16.899999999999999" customHeight="1" x14ac:dyDescent="0.2">
      <c r="B245" s="24"/>
      <c r="C245" s="56" t="s">
        <v>4007</v>
      </c>
      <c r="H245" s="24"/>
    </row>
    <row r="246" spans="2:8" s="1" customFormat="1" ht="22.5" x14ac:dyDescent="0.2">
      <c r="B246" s="24"/>
      <c r="C246" s="54" t="s">
        <v>1019</v>
      </c>
      <c r="D246" s="54" t="s">
        <v>1020</v>
      </c>
      <c r="E246" s="17" t="s">
        <v>325</v>
      </c>
      <c r="F246" s="55">
        <v>134.488</v>
      </c>
      <c r="H246" s="24"/>
    </row>
    <row r="247" spans="2:8" s="1" customFormat="1" ht="16.899999999999999" customHeight="1" x14ac:dyDescent="0.2">
      <c r="B247" s="24"/>
      <c r="C247" s="54" t="s">
        <v>969</v>
      </c>
      <c r="D247" s="54" t="s">
        <v>970</v>
      </c>
      <c r="E247" s="17" t="s">
        <v>325</v>
      </c>
      <c r="F247" s="55">
        <v>74.715999999999994</v>
      </c>
      <c r="H247" s="24"/>
    </row>
    <row r="248" spans="2:8" s="1" customFormat="1" ht="16.899999999999999" customHeight="1" x14ac:dyDescent="0.2">
      <c r="B248" s="24"/>
      <c r="C248" s="54" t="s">
        <v>1103</v>
      </c>
      <c r="D248" s="54" t="s">
        <v>1104</v>
      </c>
      <c r="E248" s="17" t="s">
        <v>325</v>
      </c>
      <c r="F248" s="55">
        <v>74.715999999999994</v>
      </c>
      <c r="H248" s="24"/>
    </row>
    <row r="249" spans="2:8" s="1" customFormat="1" ht="16.899999999999999" customHeight="1" x14ac:dyDescent="0.2">
      <c r="B249" s="24"/>
      <c r="C249" s="54" t="s">
        <v>1034</v>
      </c>
      <c r="D249" s="54" t="s">
        <v>1035</v>
      </c>
      <c r="E249" s="17" t="s">
        <v>325</v>
      </c>
      <c r="F249" s="55">
        <v>141.21299999999999</v>
      </c>
      <c r="H249" s="24"/>
    </row>
    <row r="250" spans="2:8" s="1" customFormat="1" ht="16.899999999999999" customHeight="1" x14ac:dyDescent="0.2">
      <c r="B250" s="24"/>
      <c r="C250" s="50" t="s">
        <v>145</v>
      </c>
      <c r="D250" s="51" t="s">
        <v>146</v>
      </c>
      <c r="E250" s="52" t="s">
        <v>1</v>
      </c>
      <c r="F250" s="53">
        <v>662.41200000000003</v>
      </c>
      <c r="H250" s="24"/>
    </row>
    <row r="251" spans="2:8" s="1" customFormat="1" ht="16.899999999999999" customHeight="1" x14ac:dyDescent="0.2">
      <c r="B251" s="24"/>
      <c r="C251" s="54" t="s">
        <v>1</v>
      </c>
      <c r="D251" s="54" t="s">
        <v>976</v>
      </c>
      <c r="E251" s="17" t="s">
        <v>1</v>
      </c>
      <c r="F251" s="55">
        <v>159.548</v>
      </c>
      <c r="H251" s="24"/>
    </row>
    <row r="252" spans="2:8" s="1" customFormat="1" ht="16.899999999999999" customHeight="1" x14ac:dyDescent="0.2">
      <c r="B252" s="24"/>
      <c r="C252" s="54" t="s">
        <v>1</v>
      </c>
      <c r="D252" s="54" t="s">
        <v>977</v>
      </c>
      <c r="E252" s="17" t="s">
        <v>1</v>
      </c>
      <c r="F252" s="55">
        <v>-17.399999999999999</v>
      </c>
      <c r="H252" s="24"/>
    </row>
    <row r="253" spans="2:8" s="1" customFormat="1" ht="16.899999999999999" customHeight="1" x14ac:dyDescent="0.2">
      <c r="B253" s="24"/>
      <c r="C253" s="54" t="s">
        <v>1</v>
      </c>
      <c r="D253" s="54" t="s">
        <v>978</v>
      </c>
      <c r="E253" s="17" t="s">
        <v>1</v>
      </c>
      <c r="F253" s="55">
        <v>165.77600000000001</v>
      </c>
      <c r="H253" s="24"/>
    </row>
    <row r="254" spans="2:8" s="1" customFormat="1" ht="16.899999999999999" customHeight="1" x14ac:dyDescent="0.2">
      <c r="B254" s="24"/>
      <c r="C254" s="54" t="s">
        <v>1</v>
      </c>
      <c r="D254" s="54" t="s">
        <v>979</v>
      </c>
      <c r="E254" s="17" t="s">
        <v>1</v>
      </c>
      <c r="F254" s="55">
        <v>-5.8</v>
      </c>
      <c r="H254" s="24"/>
    </row>
    <row r="255" spans="2:8" s="1" customFormat="1" ht="16.899999999999999" customHeight="1" x14ac:dyDescent="0.2">
      <c r="B255" s="24"/>
      <c r="C255" s="54" t="s">
        <v>1</v>
      </c>
      <c r="D255" s="54" t="s">
        <v>980</v>
      </c>
      <c r="E255" s="17" t="s">
        <v>1</v>
      </c>
      <c r="F255" s="55">
        <v>-2.5539999999999998</v>
      </c>
      <c r="H255" s="24"/>
    </row>
    <row r="256" spans="2:8" s="1" customFormat="1" ht="16.899999999999999" customHeight="1" x14ac:dyDescent="0.2">
      <c r="B256" s="24"/>
      <c r="C256" s="54" t="s">
        <v>1</v>
      </c>
      <c r="D256" s="54" t="s">
        <v>981</v>
      </c>
      <c r="E256" s="17" t="s">
        <v>1</v>
      </c>
      <c r="F256" s="55">
        <v>74.768000000000001</v>
      </c>
      <c r="H256" s="24"/>
    </row>
    <row r="257" spans="2:8" s="1" customFormat="1" ht="16.899999999999999" customHeight="1" x14ac:dyDescent="0.2">
      <c r="B257" s="24"/>
      <c r="C257" s="54" t="s">
        <v>1</v>
      </c>
      <c r="D257" s="54" t="s">
        <v>982</v>
      </c>
      <c r="E257" s="17" t="s">
        <v>1</v>
      </c>
      <c r="F257" s="55">
        <v>-2.9</v>
      </c>
      <c r="H257" s="24"/>
    </row>
    <row r="258" spans="2:8" s="1" customFormat="1" ht="16.899999999999999" customHeight="1" x14ac:dyDescent="0.2">
      <c r="B258" s="24"/>
      <c r="C258" s="54" t="s">
        <v>1</v>
      </c>
      <c r="D258" s="54" t="s">
        <v>983</v>
      </c>
      <c r="E258" s="17" t="s">
        <v>1</v>
      </c>
      <c r="F258" s="55">
        <v>-2.625</v>
      </c>
      <c r="H258" s="24"/>
    </row>
    <row r="259" spans="2:8" s="1" customFormat="1" ht="16.899999999999999" customHeight="1" x14ac:dyDescent="0.2">
      <c r="B259" s="24"/>
      <c r="C259" s="54" t="s">
        <v>1</v>
      </c>
      <c r="D259" s="54" t="s">
        <v>984</v>
      </c>
      <c r="E259" s="17" t="s">
        <v>1</v>
      </c>
      <c r="F259" s="55">
        <v>-0.63</v>
      </c>
      <c r="H259" s="24"/>
    </row>
    <row r="260" spans="2:8" s="1" customFormat="1" ht="16.899999999999999" customHeight="1" x14ac:dyDescent="0.2">
      <c r="B260" s="24"/>
      <c r="C260" s="54" t="s">
        <v>1</v>
      </c>
      <c r="D260" s="54" t="s">
        <v>985</v>
      </c>
      <c r="E260" s="17" t="s">
        <v>1</v>
      </c>
      <c r="F260" s="55">
        <v>191.33</v>
      </c>
      <c r="H260" s="24"/>
    </row>
    <row r="261" spans="2:8" s="1" customFormat="1" ht="16.899999999999999" customHeight="1" x14ac:dyDescent="0.2">
      <c r="B261" s="24"/>
      <c r="C261" s="54" t="s">
        <v>1</v>
      </c>
      <c r="D261" s="54" t="s">
        <v>986</v>
      </c>
      <c r="E261" s="17" t="s">
        <v>1</v>
      </c>
      <c r="F261" s="55">
        <v>2.6</v>
      </c>
      <c r="H261" s="24"/>
    </row>
    <row r="262" spans="2:8" s="1" customFormat="1" ht="16.899999999999999" customHeight="1" x14ac:dyDescent="0.2">
      <c r="B262" s="24"/>
      <c r="C262" s="54" t="s">
        <v>1</v>
      </c>
      <c r="D262" s="54" t="s">
        <v>987</v>
      </c>
      <c r="E262" s="17" t="s">
        <v>1</v>
      </c>
      <c r="F262" s="55">
        <v>-6.3140000000000001</v>
      </c>
      <c r="H262" s="24"/>
    </row>
    <row r="263" spans="2:8" s="1" customFormat="1" ht="16.899999999999999" customHeight="1" x14ac:dyDescent="0.2">
      <c r="B263" s="24"/>
      <c r="C263" s="54" t="s">
        <v>1</v>
      </c>
      <c r="D263" s="54" t="s">
        <v>988</v>
      </c>
      <c r="E263" s="17" t="s">
        <v>1</v>
      </c>
      <c r="F263" s="55">
        <v>-2.0350000000000001</v>
      </c>
      <c r="H263" s="24"/>
    </row>
    <row r="264" spans="2:8" s="1" customFormat="1" ht="16.899999999999999" customHeight="1" x14ac:dyDescent="0.2">
      <c r="B264" s="24"/>
      <c r="C264" s="54" t="s">
        <v>1</v>
      </c>
      <c r="D264" s="54" t="s">
        <v>989</v>
      </c>
      <c r="E264" s="17" t="s">
        <v>1</v>
      </c>
      <c r="F264" s="55">
        <v>-2.161</v>
      </c>
      <c r="H264" s="24"/>
    </row>
    <row r="265" spans="2:8" s="1" customFormat="1" ht="16.899999999999999" customHeight="1" x14ac:dyDescent="0.2">
      <c r="B265" s="24"/>
      <c r="C265" s="54" t="s">
        <v>1</v>
      </c>
      <c r="D265" s="54" t="s">
        <v>990</v>
      </c>
      <c r="E265" s="17" t="s">
        <v>1</v>
      </c>
      <c r="F265" s="55">
        <v>-0.33600000000000002</v>
      </c>
      <c r="H265" s="24"/>
    </row>
    <row r="266" spans="2:8" s="1" customFormat="1" ht="16.899999999999999" customHeight="1" x14ac:dyDescent="0.2">
      <c r="B266" s="24"/>
      <c r="C266" s="54" t="s">
        <v>1</v>
      </c>
      <c r="D266" s="54" t="s">
        <v>991</v>
      </c>
      <c r="E266" s="17" t="s">
        <v>1</v>
      </c>
      <c r="F266" s="55">
        <v>-13.5</v>
      </c>
      <c r="H266" s="24"/>
    </row>
    <row r="267" spans="2:8" s="1" customFormat="1" ht="16.899999999999999" customHeight="1" x14ac:dyDescent="0.2">
      <c r="B267" s="24"/>
      <c r="C267" s="54" t="s">
        <v>1</v>
      </c>
      <c r="D267" s="54" t="s">
        <v>992</v>
      </c>
      <c r="E267" s="17" t="s">
        <v>1</v>
      </c>
      <c r="F267" s="55">
        <v>-8</v>
      </c>
      <c r="H267" s="24"/>
    </row>
    <row r="268" spans="2:8" s="1" customFormat="1" ht="16.899999999999999" customHeight="1" x14ac:dyDescent="0.2">
      <c r="B268" s="24"/>
      <c r="C268" s="54" t="s">
        <v>1</v>
      </c>
      <c r="D268" s="54" t="s">
        <v>993</v>
      </c>
      <c r="E268" s="17" t="s">
        <v>1</v>
      </c>
      <c r="F268" s="55">
        <v>159.64500000000001</v>
      </c>
      <c r="H268" s="24"/>
    </row>
    <row r="269" spans="2:8" s="1" customFormat="1" ht="16.899999999999999" customHeight="1" x14ac:dyDescent="0.2">
      <c r="B269" s="24"/>
      <c r="C269" s="54" t="s">
        <v>1</v>
      </c>
      <c r="D269" s="54" t="s">
        <v>994</v>
      </c>
      <c r="E269" s="17" t="s">
        <v>1</v>
      </c>
      <c r="F269" s="55">
        <v>-27</v>
      </c>
      <c r="H269" s="24"/>
    </row>
    <row r="270" spans="2:8" s="1" customFormat="1" ht="16.899999999999999" customHeight="1" x14ac:dyDescent="0.2">
      <c r="B270" s="24"/>
      <c r="C270" s="54" t="s">
        <v>145</v>
      </c>
      <c r="D270" s="54" t="s">
        <v>737</v>
      </c>
      <c r="E270" s="17" t="s">
        <v>1</v>
      </c>
      <c r="F270" s="55">
        <v>662.41200000000003</v>
      </c>
      <c r="H270" s="24"/>
    </row>
    <row r="271" spans="2:8" s="1" customFormat="1" ht="16.899999999999999" customHeight="1" x14ac:dyDescent="0.2">
      <c r="B271" s="24"/>
      <c r="C271" s="56" t="s">
        <v>4007</v>
      </c>
      <c r="H271" s="24"/>
    </row>
    <row r="272" spans="2:8" s="1" customFormat="1" ht="22.5" x14ac:dyDescent="0.2">
      <c r="B272" s="24"/>
      <c r="C272" s="54" t="s">
        <v>973</v>
      </c>
      <c r="D272" s="54" t="s">
        <v>974</v>
      </c>
      <c r="E272" s="17" t="s">
        <v>325</v>
      </c>
      <c r="F272" s="55">
        <v>662.41200000000003</v>
      </c>
      <c r="H272" s="24"/>
    </row>
    <row r="273" spans="2:8" s="1" customFormat="1" ht="16.899999999999999" customHeight="1" x14ac:dyDescent="0.2">
      <c r="B273" s="24"/>
      <c r="C273" s="54" t="s">
        <v>964</v>
      </c>
      <c r="D273" s="54" t="s">
        <v>965</v>
      </c>
      <c r="E273" s="17" t="s">
        <v>325</v>
      </c>
      <c r="F273" s="55">
        <v>722.38800000000003</v>
      </c>
      <c r="H273" s="24"/>
    </row>
    <row r="274" spans="2:8" s="1" customFormat="1" ht="22.5" x14ac:dyDescent="0.2">
      <c r="B274" s="24"/>
      <c r="C274" s="54" t="s">
        <v>1040</v>
      </c>
      <c r="D274" s="54" t="s">
        <v>1041</v>
      </c>
      <c r="E274" s="17" t="s">
        <v>325</v>
      </c>
      <c r="F274" s="55">
        <v>662.41200000000003</v>
      </c>
      <c r="H274" s="24"/>
    </row>
    <row r="275" spans="2:8" s="1" customFormat="1" ht="16.899999999999999" customHeight="1" x14ac:dyDescent="0.2">
      <c r="B275" s="24"/>
      <c r="C275" s="54" t="s">
        <v>1107</v>
      </c>
      <c r="D275" s="54" t="s">
        <v>1108</v>
      </c>
      <c r="E275" s="17" t="s">
        <v>325</v>
      </c>
      <c r="F275" s="55">
        <v>722.38800000000003</v>
      </c>
      <c r="H275" s="24"/>
    </row>
    <row r="276" spans="2:8" s="1" customFormat="1" ht="16.899999999999999" customHeight="1" x14ac:dyDescent="0.2">
      <c r="B276" s="24"/>
      <c r="C276" s="54" t="s">
        <v>996</v>
      </c>
      <c r="D276" s="54" t="s">
        <v>997</v>
      </c>
      <c r="E276" s="17" t="s">
        <v>325</v>
      </c>
      <c r="F276" s="55">
        <v>695.53300000000002</v>
      </c>
      <c r="H276" s="24"/>
    </row>
    <row r="277" spans="2:8" s="1" customFormat="1" ht="16.899999999999999" customHeight="1" x14ac:dyDescent="0.2">
      <c r="B277" s="24"/>
      <c r="C277" s="50" t="s">
        <v>148</v>
      </c>
      <c r="D277" s="51" t="s">
        <v>149</v>
      </c>
      <c r="E277" s="52" t="s">
        <v>1</v>
      </c>
      <c r="F277" s="53">
        <v>149.94</v>
      </c>
      <c r="H277" s="24"/>
    </row>
    <row r="278" spans="2:8" s="1" customFormat="1" ht="16.899999999999999" customHeight="1" x14ac:dyDescent="0.2">
      <c r="B278" s="24"/>
      <c r="C278" s="54" t="s">
        <v>1</v>
      </c>
      <c r="D278" s="54" t="s">
        <v>1004</v>
      </c>
      <c r="E278" s="17" t="s">
        <v>1</v>
      </c>
      <c r="F278" s="55">
        <v>9.0399999999999991</v>
      </c>
      <c r="H278" s="24"/>
    </row>
    <row r="279" spans="2:8" s="1" customFormat="1" ht="16.899999999999999" customHeight="1" x14ac:dyDescent="0.2">
      <c r="B279" s="24"/>
      <c r="C279" s="54" t="s">
        <v>1</v>
      </c>
      <c r="D279" s="54" t="s">
        <v>1005</v>
      </c>
      <c r="E279" s="17" t="s">
        <v>1</v>
      </c>
      <c r="F279" s="55">
        <v>5.45</v>
      </c>
      <c r="H279" s="24"/>
    </row>
    <row r="280" spans="2:8" s="1" customFormat="1" ht="16.899999999999999" customHeight="1" x14ac:dyDescent="0.2">
      <c r="B280" s="24"/>
      <c r="C280" s="54" t="s">
        <v>1</v>
      </c>
      <c r="D280" s="54" t="s">
        <v>1006</v>
      </c>
      <c r="E280" s="17" t="s">
        <v>1</v>
      </c>
      <c r="F280" s="55">
        <v>3.3</v>
      </c>
      <c r="H280" s="24"/>
    </row>
    <row r="281" spans="2:8" s="1" customFormat="1" ht="16.899999999999999" customHeight="1" x14ac:dyDescent="0.2">
      <c r="B281" s="24"/>
      <c r="C281" s="54" t="s">
        <v>1</v>
      </c>
      <c r="D281" s="54" t="s">
        <v>1007</v>
      </c>
      <c r="E281" s="17" t="s">
        <v>1</v>
      </c>
      <c r="F281" s="55">
        <v>7.75</v>
      </c>
      <c r="H281" s="24"/>
    </row>
    <row r="282" spans="2:8" s="1" customFormat="1" ht="16.899999999999999" customHeight="1" x14ac:dyDescent="0.2">
      <c r="B282" s="24"/>
      <c r="C282" s="54" t="s">
        <v>1</v>
      </c>
      <c r="D282" s="54" t="s">
        <v>1008</v>
      </c>
      <c r="E282" s="17" t="s">
        <v>1</v>
      </c>
      <c r="F282" s="55">
        <v>5.2</v>
      </c>
      <c r="H282" s="24"/>
    </row>
    <row r="283" spans="2:8" s="1" customFormat="1" ht="16.899999999999999" customHeight="1" x14ac:dyDescent="0.2">
      <c r="B283" s="24"/>
      <c r="C283" s="54" t="s">
        <v>1</v>
      </c>
      <c r="D283" s="54" t="s">
        <v>1009</v>
      </c>
      <c r="E283" s="17" t="s">
        <v>1</v>
      </c>
      <c r="F283" s="55">
        <v>5.88</v>
      </c>
      <c r="H283" s="24"/>
    </row>
    <row r="284" spans="2:8" s="1" customFormat="1" ht="16.899999999999999" customHeight="1" x14ac:dyDescent="0.2">
      <c r="B284" s="24"/>
      <c r="C284" s="54" t="s">
        <v>1</v>
      </c>
      <c r="D284" s="54" t="s">
        <v>1010</v>
      </c>
      <c r="E284" s="17" t="s">
        <v>1</v>
      </c>
      <c r="F284" s="55">
        <v>2.3199999999999998</v>
      </c>
      <c r="H284" s="24"/>
    </row>
    <row r="285" spans="2:8" s="1" customFormat="1" ht="16.899999999999999" customHeight="1" x14ac:dyDescent="0.2">
      <c r="B285" s="24"/>
      <c r="C285" s="54" t="s">
        <v>1</v>
      </c>
      <c r="D285" s="54" t="s">
        <v>1011</v>
      </c>
      <c r="E285" s="17" t="s">
        <v>1</v>
      </c>
      <c r="F285" s="55">
        <v>99</v>
      </c>
      <c r="H285" s="24"/>
    </row>
    <row r="286" spans="2:8" s="1" customFormat="1" ht="16.899999999999999" customHeight="1" x14ac:dyDescent="0.2">
      <c r="B286" s="24"/>
      <c r="C286" s="54" t="s">
        <v>1</v>
      </c>
      <c r="D286" s="54" t="s">
        <v>1012</v>
      </c>
      <c r="E286" s="17" t="s">
        <v>1</v>
      </c>
      <c r="F286" s="55">
        <v>12</v>
      </c>
      <c r="H286" s="24"/>
    </row>
    <row r="287" spans="2:8" s="1" customFormat="1" ht="16.899999999999999" customHeight="1" x14ac:dyDescent="0.2">
      <c r="B287" s="24"/>
      <c r="C287" s="54" t="s">
        <v>148</v>
      </c>
      <c r="D287" s="54" t="s">
        <v>380</v>
      </c>
      <c r="E287" s="17" t="s">
        <v>1</v>
      </c>
      <c r="F287" s="55">
        <v>149.94</v>
      </c>
      <c r="H287" s="24"/>
    </row>
    <row r="288" spans="2:8" s="1" customFormat="1" ht="16.899999999999999" customHeight="1" x14ac:dyDescent="0.2">
      <c r="B288" s="24"/>
      <c r="C288" s="56" t="s">
        <v>4007</v>
      </c>
      <c r="H288" s="24"/>
    </row>
    <row r="289" spans="2:8" s="1" customFormat="1" ht="22.5" x14ac:dyDescent="0.2">
      <c r="B289" s="24"/>
      <c r="C289" s="54" t="s">
        <v>1001</v>
      </c>
      <c r="D289" s="54" t="s">
        <v>1002</v>
      </c>
      <c r="E289" s="17" t="s">
        <v>346</v>
      </c>
      <c r="F289" s="55">
        <v>149.94</v>
      </c>
      <c r="H289" s="24"/>
    </row>
    <row r="290" spans="2:8" s="1" customFormat="1" ht="16.899999999999999" customHeight="1" x14ac:dyDescent="0.2">
      <c r="B290" s="24"/>
      <c r="C290" s="54" t="s">
        <v>964</v>
      </c>
      <c r="D290" s="54" t="s">
        <v>965</v>
      </c>
      <c r="E290" s="17" t="s">
        <v>325</v>
      </c>
      <c r="F290" s="55">
        <v>722.38800000000003</v>
      </c>
      <c r="H290" s="24"/>
    </row>
    <row r="291" spans="2:8" s="1" customFormat="1" ht="16.899999999999999" customHeight="1" x14ac:dyDescent="0.2">
      <c r="B291" s="24"/>
      <c r="C291" s="54" t="s">
        <v>1107</v>
      </c>
      <c r="D291" s="54" t="s">
        <v>1108</v>
      </c>
      <c r="E291" s="17" t="s">
        <v>325</v>
      </c>
      <c r="F291" s="55">
        <v>722.38800000000003</v>
      </c>
      <c r="H291" s="24"/>
    </row>
    <row r="292" spans="2:8" s="1" customFormat="1" ht="16.899999999999999" customHeight="1" x14ac:dyDescent="0.2">
      <c r="B292" s="24"/>
      <c r="C292" s="54" t="s">
        <v>1014</v>
      </c>
      <c r="D292" s="54" t="s">
        <v>1015</v>
      </c>
      <c r="E292" s="17" t="s">
        <v>325</v>
      </c>
      <c r="F292" s="55">
        <v>65.974000000000004</v>
      </c>
      <c r="H292" s="24"/>
    </row>
    <row r="293" spans="2:8" s="1" customFormat="1" ht="16.899999999999999" customHeight="1" x14ac:dyDescent="0.2">
      <c r="B293" s="24"/>
      <c r="C293" s="50" t="s">
        <v>151</v>
      </c>
      <c r="D293" s="51" t="s">
        <v>152</v>
      </c>
      <c r="E293" s="52" t="s">
        <v>1</v>
      </c>
      <c r="F293" s="53">
        <v>149.51</v>
      </c>
      <c r="H293" s="24"/>
    </row>
    <row r="294" spans="2:8" s="1" customFormat="1" ht="16.899999999999999" customHeight="1" x14ac:dyDescent="0.2">
      <c r="B294" s="24"/>
      <c r="C294" s="54" t="s">
        <v>1</v>
      </c>
      <c r="D294" s="54" t="s">
        <v>1047</v>
      </c>
      <c r="E294" s="17" t="s">
        <v>1</v>
      </c>
      <c r="F294" s="55">
        <v>40.805</v>
      </c>
      <c r="H294" s="24"/>
    </row>
    <row r="295" spans="2:8" s="1" customFormat="1" ht="16.899999999999999" customHeight="1" x14ac:dyDescent="0.2">
      <c r="B295" s="24"/>
      <c r="C295" s="54" t="s">
        <v>1</v>
      </c>
      <c r="D295" s="54" t="s">
        <v>1048</v>
      </c>
      <c r="E295" s="17" t="s">
        <v>1</v>
      </c>
      <c r="F295" s="55">
        <v>26.695</v>
      </c>
      <c r="H295" s="24"/>
    </row>
    <row r="296" spans="2:8" s="1" customFormat="1" ht="16.899999999999999" customHeight="1" x14ac:dyDescent="0.2">
      <c r="B296" s="24"/>
      <c r="C296" s="54" t="s">
        <v>1</v>
      </c>
      <c r="D296" s="54" t="s">
        <v>1049</v>
      </c>
      <c r="E296" s="17" t="s">
        <v>1</v>
      </c>
      <c r="F296" s="55">
        <v>10.37</v>
      </c>
      <c r="H296" s="24"/>
    </row>
    <row r="297" spans="2:8" s="1" customFormat="1" ht="16.899999999999999" customHeight="1" x14ac:dyDescent="0.2">
      <c r="B297" s="24"/>
      <c r="C297" s="54" t="s">
        <v>1</v>
      </c>
      <c r="D297" s="54" t="s">
        <v>1050</v>
      </c>
      <c r="E297" s="17" t="s">
        <v>1</v>
      </c>
      <c r="F297" s="55">
        <v>30.81</v>
      </c>
      <c r="H297" s="24"/>
    </row>
    <row r="298" spans="2:8" s="1" customFormat="1" ht="16.899999999999999" customHeight="1" x14ac:dyDescent="0.2">
      <c r="B298" s="24"/>
      <c r="C298" s="54" t="s">
        <v>1</v>
      </c>
      <c r="D298" s="54" t="s">
        <v>1051</v>
      </c>
      <c r="E298" s="17" t="s">
        <v>1</v>
      </c>
      <c r="F298" s="55">
        <v>40.83</v>
      </c>
      <c r="H298" s="24"/>
    </row>
    <row r="299" spans="2:8" s="1" customFormat="1" ht="16.899999999999999" customHeight="1" x14ac:dyDescent="0.2">
      <c r="B299" s="24"/>
      <c r="C299" s="54" t="s">
        <v>151</v>
      </c>
      <c r="D299" s="54" t="s">
        <v>737</v>
      </c>
      <c r="E299" s="17" t="s">
        <v>1</v>
      </c>
      <c r="F299" s="55">
        <v>149.51</v>
      </c>
      <c r="H299" s="24"/>
    </row>
    <row r="300" spans="2:8" s="1" customFormat="1" ht="16.899999999999999" customHeight="1" x14ac:dyDescent="0.2">
      <c r="B300" s="24"/>
      <c r="C300" s="56" t="s">
        <v>4007</v>
      </c>
      <c r="H300" s="24"/>
    </row>
    <row r="301" spans="2:8" s="1" customFormat="1" ht="16.899999999999999" customHeight="1" x14ac:dyDescent="0.2">
      <c r="B301" s="24"/>
      <c r="C301" s="54" t="s">
        <v>1044</v>
      </c>
      <c r="D301" s="54" t="s">
        <v>1045</v>
      </c>
      <c r="E301" s="17" t="s">
        <v>346</v>
      </c>
      <c r="F301" s="55">
        <v>149.51</v>
      </c>
      <c r="H301" s="24"/>
    </row>
    <row r="302" spans="2:8" s="1" customFormat="1" ht="16.899999999999999" customHeight="1" x14ac:dyDescent="0.2">
      <c r="B302" s="24"/>
      <c r="C302" s="54" t="s">
        <v>1053</v>
      </c>
      <c r="D302" s="54" t="s">
        <v>1054</v>
      </c>
      <c r="E302" s="17" t="s">
        <v>346</v>
      </c>
      <c r="F302" s="55">
        <v>156.98599999999999</v>
      </c>
      <c r="H302" s="24"/>
    </row>
    <row r="303" spans="2:8" s="1" customFormat="1" ht="16.899999999999999" customHeight="1" x14ac:dyDescent="0.2">
      <c r="B303" s="24"/>
      <c r="C303" s="50" t="s">
        <v>154</v>
      </c>
      <c r="D303" s="51" t="s">
        <v>155</v>
      </c>
      <c r="E303" s="52" t="s">
        <v>1</v>
      </c>
      <c r="F303" s="53">
        <v>90.34</v>
      </c>
      <c r="H303" s="24"/>
    </row>
    <row r="304" spans="2:8" s="1" customFormat="1" ht="16.899999999999999" customHeight="1" x14ac:dyDescent="0.2">
      <c r="B304" s="24"/>
      <c r="C304" s="54" t="s">
        <v>1</v>
      </c>
      <c r="D304" s="54" t="s">
        <v>1061</v>
      </c>
      <c r="E304" s="17" t="s">
        <v>1</v>
      </c>
      <c r="F304" s="55">
        <v>19.239999999999998</v>
      </c>
      <c r="H304" s="24"/>
    </row>
    <row r="305" spans="2:8" s="1" customFormat="1" ht="16.899999999999999" customHeight="1" x14ac:dyDescent="0.2">
      <c r="B305" s="24"/>
      <c r="C305" s="54" t="s">
        <v>1</v>
      </c>
      <c r="D305" s="54" t="s">
        <v>1062</v>
      </c>
      <c r="E305" s="17" t="s">
        <v>1</v>
      </c>
      <c r="F305" s="55">
        <v>71.099999999999994</v>
      </c>
      <c r="H305" s="24"/>
    </row>
    <row r="306" spans="2:8" s="1" customFormat="1" ht="16.899999999999999" customHeight="1" x14ac:dyDescent="0.2">
      <c r="B306" s="24"/>
      <c r="C306" s="54" t="s">
        <v>154</v>
      </c>
      <c r="D306" s="54" t="s">
        <v>1063</v>
      </c>
      <c r="E306" s="17" t="s">
        <v>1</v>
      </c>
      <c r="F306" s="55">
        <v>90.34</v>
      </c>
      <c r="H306" s="24"/>
    </row>
    <row r="307" spans="2:8" s="1" customFormat="1" ht="16.899999999999999" customHeight="1" x14ac:dyDescent="0.2">
      <c r="B307" s="24"/>
      <c r="C307" s="56" t="s">
        <v>4007</v>
      </c>
      <c r="H307" s="24"/>
    </row>
    <row r="308" spans="2:8" s="1" customFormat="1" ht="16.899999999999999" customHeight="1" x14ac:dyDescent="0.2">
      <c r="B308" s="24"/>
      <c r="C308" s="54" t="s">
        <v>1058</v>
      </c>
      <c r="D308" s="54" t="s">
        <v>1059</v>
      </c>
      <c r="E308" s="17" t="s">
        <v>346</v>
      </c>
      <c r="F308" s="55">
        <v>240.28</v>
      </c>
      <c r="H308" s="24"/>
    </row>
    <row r="309" spans="2:8" s="1" customFormat="1" ht="16.899999999999999" customHeight="1" x14ac:dyDescent="0.2">
      <c r="B309" s="24"/>
      <c r="C309" s="54" t="s">
        <v>1077</v>
      </c>
      <c r="D309" s="54" t="s">
        <v>1078</v>
      </c>
      <c r="E309" s="17" t="s">
        <v>346</v>
      </c>
      <c r="F309" s="55">
        <v>94.856999999999999</v>
      </c>
      <c r="H309" s="24"/>
    </row>
    <row r="310" spans="2:8" s="1" customFormat="1" ht="16.899999999999999" customHeight="1" x14ac:dyDescent="0.2">
      <c r="B310" s="24"/>
      <c r="C310" s="50" t="s">
        <v>157</v>
      </c>
      <c r="D310" s="51" t="s">
        <v>158</v>
      </c>
      <c r="E310" s="52" t="s">
        <v>1</v>
      </c>
      <c r="F310" s="53">
        <v>118.02</v>
      </c>
      <c r="H310" s="24"/>
    </row>
    <row r="311" spans="2:8" s="1" customFormat="1" ht="16.899999999999999" customHeight="1" x14ac:dyDescent="0.2">
      <c r="B311" s="24"/>
      <c r="C311" s="54" t="s">
        <v>1</v>
      </c>
      <c r="D311" s="54" t="s">
        <v>1064</v>
      </c>
      <c r="E311" s="17" t="s">
        <v>1</v>
      </c>
      <c r="F311" s="55">
        <v>6.77</v>
      </c>
      <c r="H311" s="24"/>
    </row>
    <row r="312" spans="2:8" s="1" customFormat="1" ht="16.899999999999999" customHeight="1" x14ac:dyDescent="0.2">
      <c r="B312" s="24"/>
      <c r="C312" s="54" t="s">
        <v>1</v>
      </c>
      <c r="D312" s="54" t="s">
        <v>1005</v>
      </c>
      <c r="E312" s="17" t="s">
        <v>1</v>
      </c>
      <c r="F312" s="55">
        <v>5.45</v>
      </c>
      <c r="H312" s="24"/>
    </row>
    <row r="313" spans="2:8" s="1" customFormat="1" ht="16.899999999999999" customHeight="1" x14ac:dyDescent="0.2">
      <c r="B313" s="24"/>
      <c r="C313" s="54" t="s">
        <v>1</v>
      </c>
      <c r="D313" s="54" t="s">
        <v>1065</v>
      </c>
      <c r="E313" s="17" t="s">
        <v>1</v>
      </c>
      <c r="F313" s="55">
        <v>2.7</v>
      </c>
      <c r="H313" s="24"/>
    </row>
    <row r="314" spans="2:8" s="1" customFormat="1" ht="16.899999999999999" customHeight="1" x14ac:dyDescent="0.2">
      <c r="B314" s="24"/>
      <c r="C314" s="54" t="s">
        <v>1</v>
      </c>
      <c r="D314" s="54" t="s">
        <v>1007</v>
      </c>
      <c r="E314" s="17" t="s">
        <v>1</v>
      </c>
      <c r="F314" s="55">
        <v>7.75</v>
      </c>
      <c r="H314" s="24"/>
    </row>
    <row r="315" spans="2:8" s="1" customFormat="1" ht="16.899999999999999" customHeight="1" x14ac:dyDescent="0.2">
      <c r="B315" s="24"/>
      <c r="C315" s="54" t="s">
        <v>1</v>
      </c>
      <c r="D315" s="54" t="s">
        <v>1008</v>
      </c>
      <c r="E315" s="17" t="s">
        <v>1</v>
      </c>
      <c r="F315" s="55">
        <v>5.2</v>
      </c>
      <c r="H315" s="24"/>
    </row>
    <row r="316" spans="2:8" s="1" customFormat="1" ht="16.899999999999999" customHeight="1" x14ac:dyDescent="0.2">
      <c r="B316" s="24"/>
      <c r="C316" s="54" t="s">
        <v>1</v>
      </c>
      <c r="D316" s="54" t="s">
        <v>1066</v>
      </c>
      <c r="E316" s="17" t="s">
        <v>1</v>
      </c>
      <c r="F316" s="55">
        <v>4.41</v>
      </c>
      <c r="H316" s="24"/>
    </row>
    <row r="317" spans="2:8" s="1" customFormat="1" ht="16.899999999999999" customHeight="1" x14ac:dyDescent="0.2">
      <c r="B317" s="24"/>
      <c r="C317" s="54" t="s">
        <v>1</v>
      </c>
      <c r="D317" s="54" t="s">
        <v>1067</v>
      </c>
      <c r="E317" s="17" t="s">
        <v>1</v>
      </c>
      <c r="F317" s="55">
        <v>1.74</v>
      </c>
      <c r="H317" s="24"/>
    </row>
    <row r="318" spans="2:8" s="1" customFormat="1" ht="16.899999999999999" customHeight="1" x14ac:dyDescent="0.2">
      <c r="B318" s="24"/>
      <c r="C318" s="54" t="s">
        <v>1</v>
      </c>
      <c r="D318" s="54" t="s">
        <v>1068</v>
      </c>
      <c r="E318" s="17" t="s">
        <v>1</v>
      </c>
      <c r="F318" s="55">
        <v>72</v>
      </c>
      <c r="H318" s="24"/>
    </row>
    <row r="319" spans="2:8" s="1" customFormat="1" ht="16.899999999999999" customHeight="1" x14ac:dyDescent="0.2">
      <c r="B319" s="24"/>
      <c r="C319" s="54" t="s">
        <v>1</v>
      </c>
      <c r="D319" s="54" t="s">
        <v>1012</v>
      </c>
      <c r="E319" s="17" t="s">
        <v>1</v>
      </c>
      <c r="F319" s="55">
        <v>12</v>
      </c>
      <c r="H319" s="24"/>
    </row>
    <row r="320" spans="2:8" s="1" customFormat="1" ht="16.899999999999999" customHeight="1" x14ac:dyDescent="0.2">
      <c r="B320" s="24"/>
      <c r="C320" s="54" t="s">
        <v>157</v>
      </c>
      <c r="D320" s="54" t="s">
        <v>1069</v>
      </c>
      <c r="E320" s="17" t="s">
        <v>1</v>
      </c>
      <c r="F320" s="55">
        <v>118.02</v>
      </c>
      <c r="H320" s="24"/>
    </row>
    <row r="321" spans="2:8" s="1" customFormat="1" ht="16.899999999999999" customHeight="1" x14ac:dyDescent="0.2">
      <c r="B321" s="24"/>
      <c r="C321" s="56" t="s">
        <v>4007</v>
      </c>
      <c r="H321" s="24"/>
    </row>
    <row r="322" spans="2:8" s="1" customFormat="1" ht="16.899999999999999" customHeight="1" x14ac:dyDescent="0.2">
      <c r="B322" s="24"/>
      <c r="C322" s="54" t="s">
        <v>1058</v>
      </c>
      <c r="D322" s="54" t="s">
        <v>1059</v>
      </c>
      <c r="E322" s="17" t="s">
        <v>346</v>
      </c>
      <c r="F322" s="55">
        <v>240.28</v>
      </c>
      <c r="H322" s="24"/>
    </row>
    <row r="323" spans="2:8" s="1" customFormat="1" ht="16.899999999999999" customHeight="1" x14ac:dyDescent="0.2">
      <c r="B323" s="24"/>
      <c r="C323" s="54" t="s">
        <v>1082</v>
      </c>
      <c r="D323" s="54" t="s">
        <v>1083</v>
      </c>
      <c r="E323" s="17" t="s">
        <v>346</v>
      </c>
      <c r="F323" s="55">
        <v>123.92100000000001</v>
      </c>
      <c r="H323" s="24"/>
    </row>
    <row r="324" spans="2:8" s="1" customFormat="1" ht="16.899999999999999" customHeight="1" x14ac:dyDescent="0.2">
      <c r="B324" s="24"/>
      <c r="C324" s="50" t="s">
        <v>160</v>
      </c>
      <c r="D324" s="51" t="s">
        <v>161</v>
      </c>
      <c r="E324" s="52" t="s">
        <v>1</v>
      </c>
      <c r="F324" s="53">
        <v>31.92</v>
      </c>
      <c r="H324" s="24"/>
    </row>
    <row r="325" spans="2:8" s="1" customFormat="1" ht="16.899999999999999" customHeight="1" x14ac:dyDescent="0.2">
      <c r="B325" s="24"/>
      <c r="C325" s="54" t="s">
        <v>1</v>
      </c>
      <c r="D325" s="54" t="s">
        <v>1070</v>
      </c>
      <c r="E325" s="17" t="s">
        <v>1</v>
      </c>
      <c r="F325" s="55">
        <v>2.27</v>
      </c>
      <c r="H325" s="24"/>
    </row>
    <row r="326" spans="2:8" s="1" customFormat="1" ht="16.899999999999999" customHeight="1" x14ac:dyDescent="0.2">
      <c r="B326" s="24"/>
      <c r="C326" s="54" t="s">
        <v>1</v>
      </c>
      <c r="D326" s="54" t="s">
        <v>1071</v>
      </c>
      <c r="E326" s="17" t="s">
        <v>1</v>
      </c>
      <c r="F326" s="55">
        <v>0.6</v>
      </c>
      <c r="H326" s="24"/>
    </row>
    <row r="327" spans="2:8" s="1" customFormat="1" ht="16.899999999999999" customHeight="1" x14ac:dyDescent="0.2">
      <c r="B327" s="24"/>
      <c r="C327" s="54" t="s">
        <v>1</v>
      </c>
      <c r="D327" s="54" t="s">
        <v>1072</v>
      </c>
      <c r="E327" s="17" t="s">
        <v>1</v>
      </c>
      <c r="F327" s="55">
        <v>1.47</v>
      </c>
      <c r="H327" s="24"/>
    </row>
    <row r="328" spans="2:8" s="1" customFormat="1" ht="16.899999999999999" customHeight="1" x14ac:dyDescent="0.2">
      <c r="B328" s="24"/>
      <c r="C328" s="54" t="s">
        <v>1</v>
      </c>
      <c r="D328" s="54" t="s">
        <v>1073</v>
      </c>
      <c r="E328" s="17" t="s">
        <v>1</v>
      </c>
      <c r="F328" s="55">
        <v>0.57999999999999996</v>
      </c>
      <c r="H328" s="24"/>
    </row>
    <row r="329" spans="2:8" s="1" customFormat="1" ht="16.899999999999999" customHeight="1" x14ac:dyDescent="0.2">
      <c r="B329" s="24"/>
      <c r="C329" s="54" t="s">
        <v>1</v>
      </c>
      <c r="D329" s="54" t="s">
        <v>1074</v>
      </c>
      <c r="E329" s="17" t="s">
        <v>1</v>
      </c>
      <c r="F329" s="55">
        <v>27</v>
      </c>
      <c r="H329" s="24"/>
    </row>
    <row r="330" spans="2:8" s="1" customFormat="1" ht="16.899999999999999" customHeight="1" x14ac:dyDescent="0.2">
      <c r="B330" s="24"/>
      <c r="C330" s="54" t="s">
        <v>160</v>
      </c>
      <c r="D330" s="54" t="s">
        <v>1075</v>
      </c>
      <c r="E330" s="17" t="s">
        <v>1</v>
      </c>
      <c r="F330" s="55">
        <v>31.92</v>
      </c>
      <c r="H330" s="24"/>
    </row>
    <row r="331" spans="2:8" s="1" customFormat="1" ht="16.899999999999999" customHeight="1" x14ac:dyDescent="0.2">
      <c r="B331" s="24"/>
      <c r="C331" s="56" t="s">
        <v>4007</v>
      </c>
      <c r="H331" s="24"/>
    </row>
    <row r="332" spans="2:8" s="1" customFormat="1" ht="16.899999999999999" customHeight="1" x14ac:dyDescent="0.2">
      <c r="B332" s="24"/>
      <c r="C332" s="54" t="s">
        <v>1058</v>
      </c>
      <c r="D332" s="54" t="s">
        <v>1059</v>
      </c>
      <c r="E332" s="17" t="s">
        <v>346</v>
      </c>
      <c r="F332" s="55">
        <v>240.28</v>
      </c>
      <c r="H332" s="24"/>
    </row>
    <row r="333" spans="2:8" s="1" customFormat="1" ht="16.899999999999999" customHeight="1" x14ac:dyDescent="0.2">
      <c r="B333" s="24"/>
      <c r="C333" s="54" t="s">
        <v>1087</v>
      </c>
      <c r="D333" s="54" t="s">
        <v>1088</v>
      </c>
      <c r="E333" s="17" t="s">
        <v>346</v>
      </c>
      <c r="F333" s="55">
        <v>33.515999999999998</v>
      </c>
      <c r="H333" s="24"/>
    </row>
    <row r="334" spans="2:8" s="1" customFormat="1" ht="16.899999999999999" customHeight="1" x14ac:dyDescent="0.2">
      <c r="B334" s="24"/>
      <c r="C334" s="50" t="s">
        <v>123</v>
      </c>
      <c r="D334" s="51" t="s">
        <v>124</v>
      </c>
      <c r="E334" s="52" t="s">
        <v>1</v>
      </c>
      <c r="F334" s="53">
        <v>606.15</v>
      </c>
      <c r="H334" s="24"/>
    </row>
    <row r="335" spans="2:8" s="1" customFormat="1" ht="16.899999999999999" customHeight="1" x14ac:dyDescent="0.2">
      <c r="B335" s="24"/>
      <c r="C335" s="54" t="s">
        <v>1</v>
      </c>
      <c r="D335" s="54" t="s">
        <v>1830</v>
      </c>
      <c r="E335" s="17" t="s">
        <v>1</v>
      </c>
      <c r="F335" s="55">
        <v>358.02</v>
      </c>
      <c r="H335" s="24"/>
    </row>
    <row r="336" spans="2:8" s="1" customFormat="1" ht="16.899999999999999" customHeight="1" x14ac:dyDescent="0.2">
      <c r="B336" s="24"/>
      <c r="C336" s="54" t="s">
        <v>1</v>
      </c>
      <c r="D336" s="54" t="s">
        <v>1831</v>
      </c>
      <c r="E336" s="17" t="s">
        <v>1</v>
      </c>
      <c r="F336" s="55">
        <v>149.21199999999999</v>
      </c>
      <c r="H336" s="24"/>
    </row>
    <row r="337" spans="2:8" s="1" customFormat="1" ht="16.899999999999999" customHeight="1" x14ac:dyDescent="0.2">
      <c r="B337" s="24"/>
      <c r="C337" s="54" t="s">
        <v>1</v>
      </c>
      <c r="D337" s="54" t="s">
        <v>1144</v>
      </c>
      <c r="E337" s="17" t="s">
        <v>1</v>
      </c>
      <c r="F337" s="55">
        <v>45.255000000000003</v>
      </c>
      <c r="H337" s="24"/>
    </row>
    <row r="338" spans="2:8" s="1" customFormat="1" ht="16.899999999999999" customHeight="1" x14ac:dyDescent="0.2">
      <c r="B338" s="24"/>
      <c r="C338" s="54" t="s">
        <v>1</v>
      </c>
      <c r="D338" s="54" t="s">
        <v>1832</v>
      </c>
      <c r="E338" s="17" t="s">
        <v>1</v>
      </c>
      <c r="F338" s="55">
        <v>18.126000000000001</v>
      </c>
      <c r="H338" s="24"/>
    </row>
    <row r="339" spans="2:8" s="1" customFormat="1" ht="16.899999999999999" customHeight="1" x14ac:dyDescent="0.2">
      <c r="B339" s="24"/>
      <c r="C339" s="54" t="s">
        <v>1</v>
      </c>
      <c r="D339" s="54" t="s">
        <v>1833</v>
      </c>
      <c r="E339" s="17" t="s">
        <v>1</v>
      </c>
      <c r="F339" s="55">
        <v>7.6139999999999999</v>
      </c>
      <c r="H339" s="24"/>
    </row>
    <row r="340" spans="2:8" s="1" customFormat="1" ht="16.899999999999999" customHeight="1" x14ac:dyDescent="0.2">
      <c r="B340" s="24"/>
      <c r="C340" s="54" t="s">
        <v>1</v>
      </c>
      <c r="D340" s="54" t="s">
        <v>1834</v>
      </c>
      <c r="E340" s="17" t="s">
        <v>1</v>
      </c>
      <c r="F340" s="55">
        <v>7.7910000000000004</v>
      </c>
      <c r="H340" s="24"/>
    </row>
    <row r="341" spans="2:8" s="1" customFormat="1" ht="16.899999999999999" customHeight="1" x14ac:dyDescent="0.2">
      <c r="B341" s="24"/>
      <c r="C341" s="54" t="s">
        <v>1</v>
      </c>
      <c r="D341" s="54" t="s">
        <v>1835</v>
      </c>
      <c r="E341" s="17" t="s">
        <v>1</v>
      </c>
      <c r="F341" s="55">
        <v>7.1920000000000002</v>
      </c>
      <c r="H341" s="24"/>
    </row>
    <row r="342" spans="2:8" s="1" customFormat="1" ht="16.899999999999999" customHeight="1" x14ac:dyDescent="0.2">
      <c r="B342" s="24"/>
      <c r="C342" s="54" t="s">
        <v>1</v>
      </c>
      <c r="D342" s="54" t="s">
        <v>1836</v>
      </c>
      <c r="E342" s="17" t="s">
        <v>1</v>
      </c>
      <c r="F342" s="55">
        <v>12.94</v>
      </c>
      <c r="H342" s="24"/>
    </row>
    <row r="343" spans="2:8" s="1" customFormat="1" ht="16.899999999999999" customHeight="1" x14ac:dyDescent="0.2">
      <c r="B343" s="24"/>
      <c r="C343" s="54" t="s">
        <v>123</v>
      </c>
      <c r="D343" s="54" t="s">
        <v>1837</v>
      </c>
      <c r="E343" s="17" t="s">
        <v>1</v>
      </c>
      <c r="F343" s="55">
        <v>606.15</v>
      </c>
      <c r="H343" s="24"/>
    </row>
    <row r="344" spans="2:8" s="1" customFormat="1" ht="16.899999999999999" customHeight="1" x14ac:dyDescent="0.2">
      <c r="B344" s="24"/>
      <c r="C344" s="56" t="s">
        <v>4007</v>
      </c>
      <c r="H344" s="24"/>
    </row>
    <row r="345" spans="2:8" s="1" customFormat="1" ht="16.899999999999999" customHeight="1" x14ac:dyDescent="0.2">
      <c r="B345" s="24"/>
      <c r="C345" s="54" t="s">
        <v>1825</v>
      </c>
      <c r="D345" s="54" t="s">
        <v>1826</v>
      </c>
      <c r="E345" s="17" t="s">
        <v>325</v>
      </c>
      <c r="F345" s="55">
        <v>606.15</v>
      </c>
      <c r="H345" s="24"/>
    </row>
    <row r="346" spans="2:8" s="1" customFormat="1" ht="16.899999999999999" customHeight="1" x14ac:dyDescent="0.2">
      <c r="B346" s="24"/>
      <c r="C346" s="54" t="s">
        <v>1860</v>
      </c>
      <c r="D346" s="54" t="s">
        <v>1861</v>
      </c>
      <c r="E346" s="17" t="s">
        <v>325</v>
      </c>
      <c r="F346" s="55">
        <v>606.15</v>
      </c>
      <c r="H346" s="24"/>
    </row>
    <row r="347" spans="2:8" s="1" customFormat="1" ht="16.899999999999999" customHeight="1" x14ac:dyDescent="0.2">
      <c r="B347" s="24"/>
      <c r="C347" s="54" t="s">
        <v>1864</v>
      </c>
      <c r="D347" s="54" t="s">
        <v>1865</v>
      </c>
      <c r="E347" s="17" t="s">
        <v>325</v>
      </c>
      <c r="F347" s="55">
        <v>606.15</v>
      </c>
      <c r="H347" s="24"/>
    </row>
    <row r="348" spans="2:8" s="1" customFormat="1" ht="16.899999999999999" customHeight="1" x14ac:dyDescent="0.2">
      <c r="B348" s="24"/>
      <c r="C348" s="54" t="s">
        <v>1854</v>
      </c>
      <c r="D348" s="54" t="s">
        <v>1855</v>
      </c>
      <c r="E348" s="17" t="s">
        <v>325</v>
      </c>
      <c r="F348" s="55">
        <v>1055.2860000000001</v>
      </c>
      <c r="H348" s="24"/>
    </row>
    <row r="349" spans="2:8" s="1" customFormat="1" ht="16.899999999999999" customHeight="1" x14ac:dyDescent="0.2">
      <c r="B349" s="24"/>
      <c r="C349" s="54" t="s">
        <v>1876</v>
      </c>
      <c r="D349" s="54" t="s">
        <v>1877</v>
      </c>
      <c r="E349" s="17" t="s">
        <v>325</v>
      </c>
      <c r="F349" s="55">
        <v>1823.798</v>
      </c>
      <c r="H349" s="24"/>
    </row>
    <row r="350" spans="2:8" s="1" customFormat="1" ht="16.899999999999999" customHeight="1" x14ac:dyDescent="0.2">
      <c r="B350" s="24"/>
      <c r="C350" s="50" t="s">
        <v>127</v>
      </c>
      <c r="D350" s="51" t="s">
        <v>128</v>
      </c>
      <c r="E350" s="52" t="s">
        <v>1</v>
      </c>
      <c r="F350" s="53">
        <v>262.32499999999999</v>
      </c>
      <c r="H350" s="24"/>
    </row>
    <row r="351" spans="2:8" s="1" customFormat="1" ht="22.5" x14ac:dyDescent="0.2">
      <c r="B351" s="24"/>
      <c r="C351" s="54" t="s">
        <v>1</v>
      </c>
      <c r="D351" s="54" t="s">
        <v>1842</v>
      </c>
      <c r="E351" s="17" t="s">
        <v>1</v>
      </c>
      <c r="F351" s="55">
        <v>74.61</v>
      </c>
      <c r="H351" s="24"/>
    </row>
    <row r="352" spans="2:8" s="1" customFormat="1" ht="22.5" x14ac:dyDescent="0.2">
      <c r="B352" s="24"/>
      <c r="C352" s="54" t="s">
        <v>1</v>
      </c>
      <c r="D352" s="54" t="s">
        <v>1843</v>
      </c>
      <c r="E352" s="17" t="s">
        <v>1</v>
      </c>
      <c r="F352" s="55">
        <v>46.933999999999997</v>
      </c>
      <c r="H352" s="24"/>
    </row>
    <row r="353" spans="2:8" s="1" customFormat="1" ht="16.899999999999999" customHeight="1" x14ac:dyDescent="0.2">
      <c r="B353" s="24"/>
      <c r="C353" s="54" t="s">
        <v>1</v>
      </c>
      <c r="D353" s="54" t="s">
        <v>1844</v>
      </c>
      <c r="E353" s="17" t="s">
        <v>1</v>
      </c>
      <c r="F353" s="55">
        <v>7.3</v>
      </c>
      <c r="H353" s="24"/>
    </row>
    <row r="354" spans="2:8" s="1" customFormat="1" ht="16.899999999999999" customHeight="1" x14ac:dyDescent="0.2">
      <c r="B354" s="24"/>
      <c r="C354" s="54" t="s">
        <v>1</v>
      </c>
      <c r="D354" s="54" t="s">
        <v>1845</v>
      </c>
      <c r="E354" s="17" t="s">
        <v>1</v>
      </c>
      <c r="F354" s="55">
        <v>3.3839999999999999</v>
      </c>
      <c r="H354" s="24"/>
    </row>
    <row r="355" spans="2:8" s="1" customFormat="1" ht="16.899999999999999" customHeight="1" x14ac:dyDescent="0.2">
      <c r="B355" s="24"/>
      <c r="C355" s="54" t="s">
        <v>1</v>
      </c>
      <c r="D355" s="54" t="s">
        <v>1846</v>
      </c>
      <c r="E355" s="17" t="s">
        <v>1</v>
      </c>
      <c r="F355" s="55">
        <v>2.2080000000000002</v>
      </c>
      <c r="H355" s="24"/>
    </row>
    <row r="356" spans="2:8" s="1" customFormat="1" ht="16.899999999999999" customHeight="1" x14ac:dyDescent="0.2">
      <c r="B356" s="24"/>
      <c r="C356" s="54" t="s">
        <v>1</v>
      </c>
      <c r="D356" s="54" t="s">
        <v>1847</v>
      </c>
      <c r="E356" s="17" t="s">
        <v>1</v>
      </c>
      <c r="F356" s="55">
        <v>3.484</v>
      </c>
      <c r="H356" s="24"/>
    </row>
    <row r="357" spans="2:8" s="1" customFormat="1" ht="16.899999999999999" customHeight="1" x14ac:dyDescent="0.2">
      <c r="B357" s="24"/>
      <c r="C357" s="54" t="s">
        <v>1</v>
      </c>
      <c r="D357" s="54" t="s">
        <v>1848</v>
      </c>
      <c r="E357" s="17" t="s">
        <v>1</v>
      </c>
      <c r="F357" s="55">
        <v>2.468</v>
      </c>
      <c r="H357" s="24"/>
    </row>
    <row r="358" spans="2:8" s="1" customFormat="1" ht="16.899999999999999" customHeight="1" x14ac:dyDescent="0.2">
      <c r="B358" s="24"/>
      <c r="C358" s="54" t="s">
        <v>1</v>
      </c>
      <c r="D358" s="54" t="s">
        <v>1849</v>
      </c>
      <c r="E358" s="17" t="s">
        <v>1</v>
      </c>
      <c r="F358" s="55">
        <v>81.644999999999996</v>
      </c>
      <c r="H358" s="24"/>
    </row>
    <row r="359" spans="2:8" s="1" customFormat="1" ht="16.899999999999999" customHeight="1" x14ac:dyDescent="0.2">
      <c r="B359" s="24"/>
      <c r="C359" s="54" t="s">
        <v>1</v>
      </c>
      <c r="D359" s="54" t="s">
        <v>1850</v>
      </c>
      <c r="E359" s="17" t="s">
        <v>1</v>
      </c>
      <c r="F359" s="55">
        <v>38.392000000000003</v>
      </c>
      <c r="H359" s="24"/>
    </row>
    <row r="360" spans="2:8" s="1" customFormat="1" ht="16.899999999999999" customHeight="1" x14ac:dyDescent="0.2">
      <c r="B360" s="24"/>
      <c r="C360" s="54" t="s">
        <v>1</v>
      </c>
      <c r="D360" s="54" t="s">
        <v>1851</v>
      </c>
      <c r="E360" s="17" t="s">
        <v>1</v>
      </c>
      <c r="F360" s="55">
        <v>1.9</v>
      </c>
      <c r="H360" s="24"/>
    </row>
    <row r="361" spans="2:8" s="1" customFormat="1" ht="16.899999999999999" customHeight="1" x14ac:dyDescent="0.2">
      <c r="B361" s="24"/>
      <c r="C361" s="54" t="s">
        <v>127</v>
      </c>
      <c r="D361" s="54" t="s">
        <v>1852</v>
      </c>
      <c r="E361" s="17" t="s">
        <v>1</v>
      </c>
      <c r="F361" s="55">
        <v>262.32499999999999</v>
      </c>
      <c r="H361" s="24"/>
    </row>
    <row r="362" spans="2:8" s="1" customFormat="1" ht="16.899999999999999" customHeight="1" x14ac:dyDescent="0.2">
      <c r="B362" s="24"/>
      <c r="C362" s="56" t="s">
        <v>4007</v>
      </c>
      <c r="H362" s="24"/>
    </row>
    <row r="363" spans="2:8" s="1" customFormat="1" ht="16.899999999999999" customHeight="1" x14ac:dyDescent="0.2">
      <c r="B363" s="24"/>
      <c r="C363" s="54" t="s">
        <v>1839</v>
      </c>
      <c r="D363" s="54" t="s">
        <v>1840</v>
      </c>
      <c r="E363" s="17" t="s">
        <v>325</v>
      </c>
      <c r="F363" s="55">
        <v>262.32499999999999</v>
      </c>
      <c r="H363" s="24"/>
    </row>
    <row r="364" spans="2:8" s="1" customFormat="1" ht="16.899999999999999" customHeight="1" x14ac:dyDescent="0.2">
      <c r="B364" s="24"/>
      <c r="C364" s="54" t="s">
        <v>1868</v>
      </c>
      <c r="D364" s="54" t="s">
        <v>1869</v>
      </c>
      <c r="E364" s="17" t="s">
        <v>325</v>
      </c>
      <c r="F364" s="55">
        <v>262.32499999999999</v>
      </c>
      <c r="H364" s="24"/>
    </row>
    <row r="365" spans="2:8" s="1" customFormat="1" ht="16.899999999999999" customHeight="1" x14ac:dyDescent="0.2">
      <c r="B365" s="24"/>
      <c r="C365" s="54" t="s">
        <v>1872</v>
      </c>
      <c r="D365" s="54" t="s">
        <v>1873</v>
      </c>
      <c r="E365" s="17" t="s">
        <v>325</v>
      </c>
      <c r="F365" s="55">
        <v>262.32499999999999</v>
      </c>
      <c r="H365" s="24"/>
    </row>
    <row r="366" spans="2:8" s="1" customFormat="1" ht="16.899999999999999" customHeight="1" x14ac:dyDescent="0.2">
      <c r="B366" s="24"/>
      <c r="C366" s="54" t="s">
        <v>1854</v>
      </c>
      <c r="D366" s="54" t="s">
        <v>1855</v>
      </c>
      <c r="E366" s="17" t="s">
        <v>325</v>
      </c>
      <c r="F366" s="55">
        <v>1055.2860000000001</v>
      </c>
      <c r="H366" s="24"/>
    </row>
    <row r="367" spans="2:8" s="1" customFormat="1" ht="16.899999999999999" customHeight="1" x14ac:dyDescent="0.2">
      <c r="B367" s="24"/>
      <c r="C367" s="54" t="s">
        <v>1876</v>
      </c>
      <c r="D367" s="54" t="s">
        <v>1877</v>
      </c>
      <c r="E367" s="17" t="s">
        <v>325</v>
      </c>
      <c r="F367" s="55">
        <v>1823.798</v>
      </c>
      <c r="H367" s="24"/>
    </row>
    <row r="368" spans="2:8" s="1" customFormat="1" ht="16.899999999999999" customHeight="1" x14ac:dyDescent="0.2">
      <c r="B368" s="24"/>
      <c r="C368" s="50" t="s">
        <v>175</v>
      </c>
      <c r="D368" s="51" t="s">
        <v>107</v>
      </c>
      <c r="E368" s="52" t="s">
        <v>1</v>
      </c>
      <c r="F368" s="53">
        <v>32.9</v>
      </c>
      <c r="H368" s="24"/>
    </row>
    <row r="369" spans="2:8" s="1" customFormat="1" ht="16.899999999999999" customHeight="1" x14ac:dyDescent="0.2">
      <c r="B369" s="24"/>
      <c r="C369" s="54" t="s">
        <v>1</v>
      </c>
      <c r="D369" s="54" t="s">
        <v>2451</v>
      </c>
      <c r="E369" s="17" t="s">
        <v>1</v>
      </c>
      <c r="F369" s="55">
        <v>32.9</v>
      </c>
      <c r="H369" s="24"/>
    </row>
    <row r="370" spans="2:8" s="1" customFormat="1" ht="16.899999999999999" customHeight="1" x14ac:dyDescent="0.2">
      <c r="B370" s="24"/>
      <c r="C370" s="54" t="s">
        <v>175</v>
      </c>
      <c r="D370" s="54" t="s">
        <v>335</v>
      </c>
      <c r="E370" s="17" t="s">
        <v>1</v>
      </c>
      <c r="F370" s="55">
        <v>32.9</v>
      </c>
      <c r="H370" s="24"/>
    </row>
    <row r="371" spans="2:8" s="1" customFormat="1" ht="16.899999999999999" customHeight="1" x14ac:dyDescent="0.2">
      <c r="B371" s="24"/>
      <c r="C371" s="56" t="s">
        <v>4007</v>
      </c>
      <c r="H371" s="24"/>
    </row>
    <row r="372" spans="2:8" s="1" customFormat="1" ht="22.5" x14ac:dyDescent="0.2">
      <c r="B372" s="24"/>
      <c r="C372" s="54" t="s">
        <v>2448</v>
      </c>
      <c r="D372" s="54" t="s">
        <v>2449</v>
      </c>
      <c r="E372" s="17" t="s">
        <v>325</v>
      </c>
      <c r="F372" s="55">
        <v>32.9</v>
      </c>
      <c r="H372" s="24"/>
    </row>
    <row r="373" spans="2:8" s="1" customFormat="1" ht="16.899999999999999" customHeight="1" x14ac:dyDescent="0.2">
      <c r="B373" s="24"/>
      <c r="C373" s="54" t="s">
        <v>2428</v>
      </c>
      <c r="D373" s="54" t="s">
        <v>2429</v>
      </c>
      <c r="E373" s="17" t="s">
        <v>325</v>
      </c>
      <c r="F373" s="55">
        <v>34.856999999999999</v>
      </c>
      <c r="H373" s="24"/>
    </row>
    <row r="374" spans="2:8" s="1" customFormat="1" ht="16.899999999999999" customHeight="1" x14ac:dyDescent="0.2">
      <c r="B374" s="24"/>
      <c r="C374" s="54" t="s">
        <v>2453</v>
      </c>
      <c r="D374" s="54" t="s">
        <v>2454</v>
      </c>
      <c r="E374" s="17" t="s">
        <v>325</v>
      </c>
      <c r="F374" s="55">
        <v>38.343000000000004</v>
      </c>
      <c r="H374" s="24"/>
    </row>
    <row r="375" spans="2:8" s="1" customFormat="1" ht="16.899999999999999" customHeight="1" x14ac:dyDescent="0.2">
      <c r="B375" s="24"/>
      <c r="C375" s="50" t="s">
        <v>177</v>
      </c>
      <c r="D375" s="51" t="s">
        <v>178</v>
      </c>
      <c r="E375" s="52" t="s">
        <v>1</v>
      </c>
      <c r="F375" s="53">
        <v>27.96</v>
      </c>
      <c r="H375" s="24"/>
    </row>
    <row r="376" spans="2:8" s="1" customFormat="1" ht="16.899999999999999" customHeight="1" x14ac:dyDescent="0.2">
      <c r="B376" s="24"/>
      <c r="C376" s="54" t="s">
        <v>1</v>
      </c>
      <c r="D376" s="54" t="s">
        <v>2445</v>
      </c>
      <c r="E376" s="17" t="s">
        <v>1</v>
      </c>
      <c r="F376" s="55">
        <v>16.920000000000002</v>
      </c>
      <c r="H376" s="24"/>
    </row>
    <row r="377" spans="2:8" s="1" customFormat="1" ht="16.899999999999999" customHeight="1" x14ac:dyDescent="0.2">
      <c r="B377" s="24"/>
      <c r="C377" s="54" t="s">
        <v>1</v>
      </c>
      <c r="D377" s="54" t="s">
        <v>2446</v>
      </c>
      <c r="E377" s="17" t="s">
        <v>1</v>
      </c>
      <c r="F377" s="55">
        <v>11.04</v>
      </c>
      <c r="H377" s="24"/>
    </row>
    <row r="378" spans="2:8" s="1" customFormat="1" ht="16.899999999999999" customHeight="1" x14ac:dyDescent="0.2">
      <c r="B378" s="24"/>
      <c r="C378" s="54" t="s">
        <v>177</v>
      </c>
      <c r="D378" s="54" t="s">
        <v>335</v>
      </c>
      <c r="E378" s="17" t="s">
        <v>1</v>
      </c>
      <c r="F378" s="55">
        <v>27.96</v>
      </c>
      <c r="H378" s="24"/>
    </row>
    <row r="379" spans="2:8" s="1" customFormat="1" ht="16.899999999999999" customHeight="1" x14ac:dyDescent="0.2">
      <c r="B379" s="24"/>
      <c r="C379" s="56" t="s">
        <v>4007</v>
      </c>
      <c r="H379" s="24"/>
    </row>
    <row r="380" spans="2:8" s="1" customFormat="1" ht="22.5" x14ac:dyDescent="0.2">
      <c r="B380" s="24"/>
      <c r="C380" s="54" t="s">
        <v>2442</v>
      </c>
      <c r="D380" s="54" t="s">
        <v>2443</v>
      </c>
      <c r="E380" s="17" t="s">
        <v>346</v>
      </c>
      <c r="F380" s="55">
        <v>27.96</v>
      </c>
      <c r="H380" s="24"/>
    </row>
    <row r="381" spans="2:8" s="1" customFormat="1" ht="16.899999999999999" customHeight="1" x14ac:dyDescent="0.2">
      <c r="B381" s="24"/>
      <c r="C381" s="54" t="s">
        <v>2428</v>
      </c>
      <c r="D381" s="54" t="s">
        <v>2429</v>
      </c>
      <c r="E381" s="17" t="s">
        <v>325</v>
      </c>
      <c r="F381" s="55">
        <v>34.856999999999999</v>
      </c>
      <c r="H381" s="24"/>
    </row>
    <row r="382" spans="2:8" s="1" customFormat="1" ht="16.899999999999999" customHeight="1" x14ac:dyDescent="0.2">
      <c r="B382" s="24"/>
      <c r="C382" s="54" t="s">
        <v>2453</v>
      </c>
      <c r="D382" s="54" t="s">
        <v>2454</v>
      </c>
      <c r="E382" s="17" t="s">
        <v>325</v>
      </c>
      <c r="F382" s="55">
        <v>38.343000000000004</v>
      </c>
      <c r="H382" s="24"/>
    </row>
    <row r="383" spans="2:8" s="1" customFormat="1" ht="16.899999999999999" customHeight="1" x14ac:dyDescent="0.2">
      <c r="B383" s="24"/>
      <c r="C383" s="50" t="s">
        <v>180</v>
      </c>
      <c r="D383" s="51" t="s">
        <v>181</v>
      </c>
      <c r="E383" s="52" t="s">
        <v>1</v>
      </c>
      <c r="F383" s="53">
        <v>34.365000000000002</v>
      </c>
      <c r="H383" s="24"/>
    </row>
    <row r="384" spans="2:8" s="1" customFormat="1" ht="16.899999999999999" customHeight="1" x14ac:dyDescent="0.2">
      <c r="B384" s="24"/>
      <c r="C384" s="54" t="s">
        <v>1</v>
      </c>
      <c r="D384" s="54" t="s">
        <v>2534</v>
      </c>
      <c r="E384" s="17" t="s">
        <v>1</v>
      </c>
      <c r="F384" s="55">
        <v>14.72</v>
      </c>
      <c r="H384" s="24"/>
    </row>
    <row r="385" spans="2:8" s="1" customFormat="1" ht="16.899999999999999" customHeight="1" x14ac:dyDescent="0.2">
      <c r="B385" s="24"/>
      <c r="C385" s="54" t="s">
        <v>1</v>
      </c>
      <c r="D385" s="54" t="s">
        <v>2535</v>
      </c>
      <c r="E385" s="17" t="s">
        <v>1</v>
      </c>
      <c r="F385" s="55">
        <v>12.16</v>
      </c>
      <c r="H385" s="24"/>
    </row>
    <row r="386" spans="2:8" s="1" customFormat="1" ht="16.899999999999999" customHeight="1" x14ac:dyDescent="0.2">
      <c r="B386" s="24"/>
      <c r="C386" s="54" t="s">
        <v>1</v>
      </c>
      <c r="D386" s="54" t="s">
        <v>2536</v>
      </c>
      <c r="E386" s="17" t="s">
        <v>1</v>
      </c>
      <c r="F386" s="55">
        <v>7.4850000000000003</v>
      </c>
      <c r="H386" s="24"/>
    </row>
    <row r="387" spans="2:8" s="1" customFormat="1" ht="16.899999999999999" customHeight="1" x14ac:dyDescent="0.2">
      <c r="B387" s="24"/>
      <c r="C387" s="54" t="s">
        <v>180</v>
      </c>
      <c r="D387" s="54" t="s">
        <v>335</v>
      </c>
      <c r="E387" s="17" t="s">
        <v>1</v>
      </c>
      <c r="F387" s="55">
        <v>34.365000000000002</v>
      </c>
      <c r="H387" s="24"/>
    </row>
    <row r="388" spans="2:8" s="1" customFormat="1" ht="16.899999999999999" customHeight="1" x14ac:dyDescent="0.2">
      <c r="B388" s="24"/>
      <c r="C388" s="56" t="s">
        <v>4007</v>
      </c>
      <c r="H388" s="24"/>
    </row>
    <row r="389" spans="2:8" s="1" customFormat="1" ht="22.5" x14ac:dyDescent="0.2">
      <c r="B389" s="24"/>
      <c r="C389" s="54" t="s">
        <v>2531</v>
      </c>
      <c r="D389" s="54" t="s">
        <v>2532</v>
      </c>
      <c r="E389" s="17" t="s">
        <v>325</v>
      </c>
      <c r="F389" s="55">
        <v>34.365000000000002</v>
      </c>
      <c r="H389" s="24"/>
    </row>
    <row r="390" spans="2:8" s="1" customFormat="1" ht="16.899999999999999" customHeight="1" x14ac:dyDescent="0.2">
      <c r="B390" s="24"/>
      <c r="C390" s="54" t="s">
        <v>2508</v>
      </c>
      <c r="D390" s="54" t="s">
        <v>2509</v>
      </c>
      <c r="E390" s="17" t="s">
        <v>325</v>
      </c>
      <c r="F390" s="55">
        <v>34.365000000000002</v>
      </c>
      <c r="H390" s="24"/>
    </row>
    <row r="391" spans="2:8" s="1" customFormat="1" ht="16.899999999999999" customHeight="1" x14ac:dyDescent="0.2">
      <c r="B391" s="24"/>
      <c r="C391" s="54" t="s">
        <v>2453</v>
      </c>
      <c r="D391" s="54" t="s">
        <v>2454</v>
      </c>
      <c r="E391" s="17" t="s">
        <v>325</v>
      </c>
      <c r="F391" s="55">
        <v>37.802</v>
      </c>
      <c r="H391" s="24"/>
    </row>
    <row r="392" spans="2:8" s="1" customFormat="1" ht="16.899999999999999" customHeight="1" x14ac:dyDescent="0.2">
      <c r="B392" s="24"/>
      <c r="C392" s="50" t="s">
        <v>183</v>
      </c>
      <c r="D392" s="51" t="s">
        <v>184</v>
      </c>
      <c r="E392" s="52" t="s">
        <v>1</v>
      </c>
      <c r="F392" s="53">
        <v>7</v>
      </c>
      <c r="H392" s="24"/>
    </row>
    <row r="393" spans="2:8" s="1" customFormat="1" ht="16.899999999999999" customHeight="1" x14ac:dyDescent="0.2">
      <c r="B393" s="24"/>
      <c r="C393" s="54" t="s">
        <v>1</v>
      </c>
      <c r="D393" s="54" t="s">
        <v>2522</v>
      </c>
      <c r="E393" s="17" t="s">
        <v>1</v>
      </c>
      <c r="F393" s="55">
        <v>4</v>
      </c>
      <c r="H393" s="24"/>
    </row>
    <row r="394" spans="2:8" s="1" customFormat="1" ht="16.899999999999999" customHeight="1" x14ac:dyDescent="0.2">
      <c r="B394" s="24"/>
      <c r="C394" s="54" t="s">
        <v>1</v>
      </c>
      <c r="D394" s="54" t="s">
        <v>2523</v>
      </c>
      <c r="E394" s="17" t="s">
        <v>1</v>
      </c>
      <c r="F394" s="55">
        <v>1</v>
      </c>
      <c r="H394" s="24"/>
    </row>
    <row r="395" spans="2:8" s="1" customFormat="1" ht="16.899999999999999" customHeight="1" x14ac:dyDescent="0.2">
      <c r="B395" s="24"/>
      <c r="C395" s="54" t="s">
        <v>1</v>
      </c>
      <c r="D395" s="54" t="s">
        <v>2524</v>
      </c>
      <c r="E395" s="17" t="s">
        <v>1</v>
      </c>
      <c r="F395" s="55">
        <v>2</v>
      </c>
      <c r="H395" s="24"/>
    </row>
    <row r="396" spans="2:8" s="1" customFormat="1" ht="16.899999999999999" customHeight="1" x14ac:dyDescent="0.2">
      <c r="B396" s="24"/>
      <c r="C396" s="54" t="s">
        <v>183</v>
      </c>
      <c r="D396" s="54" t="s">
        <v>335</v>
      </c>
      <c r="E396" s="17" t="s">
        <v>1</v>
      </c>
      <c r="F396" s="55">
        <v>7</v>
      </c>
      <c r="H396" s="24"/>
    </row>
    <row r="397" spans="2:8" s="1" customFormat="1" ht="16.899999999999999" customHeight="1" x14ac:dyDescent="0.2">
      <c r="B397" s="24"/>
      <c r="C397" s="56" t="s">
        <v>4007</v>
      </c>
      <c r="H397" s="24"/>
    </row>
    <row r="398" spans="2:8" s="1" customFormat="1" ht="16.899999999999999" customHeight="1" x14ac:dyDescent="0.2">
      <c r="B398" s="24"/>
      <c r="C398" s="54" t="s">
        <v>2519</v>
      </c>
      <c r="D398" s="54" t="s">
        <v>2520</v>
      </c>
      <c r="E398" s="17" t="s">
        <v>346</v>
      </c>
      <c r="F398" s="55">
        <v>7</v>
      </c>
      <c r="H398" s="24"/>
    </row>
    <row r="399" spans="2:8" s="1" customFormat="1" ht="16.899999999999999" customHeight="1" x14ac:dyDescent="0.2">
      <c r="B399" s="24"/>
      <c r="C399" s="54" t="s">
        <v>2526</v>
      </c>
      <c r="D399" s="54" t="s">
        <v>2527</v>
      </c>
      <c r="E399" s="17" t="s">
        <v>346</v>
      </c>
      <c r="F399" s="55">
        <v>7.7</v>
      </c>
      <c r="H399" s="24"/>
    </row>
    <row r="400" spans="2:8" s="1" customFormat="1" ht="16.899999999999999" customHeight="1" x14ac:dyDescent="0.2">
      <c r="B400" s="24"/>
      <c r="C400" s="50" t="s">
        <v>240</v>
      </c>
      <c r="D400" s="51" t="s">
        <v>241</v>
      </c>
      <c r="E400" s="52" t="s">
        <v>1</v>
      </c>
      <c r="F400" s="53">
        <v>572.15700000000004</v>
      </c>
      <c r="H400" s="24"/>
    </row>
    <row r="401" spans="2:8" s="1" customFormat="1" ht="22.5" x14ac:dyDescent="0.2">
      <c r="B401" s="24"/>
      <c r="C401" s="54" t="s">
        <v>1</v>
      </c>
      <c r="D401" s="54" t="s">
        <v>485</v>
      </c>
      <c r="E401" s="17" t="s">
        <v>1</v>
      </c>
      <c r="F401" s="55">
        <v>342.67599999999999</v>
      </c>
      <c r="H401" s="24"/>
    </row>
    <row r="402" spans="2:8" s="1" customFormat="1" ht="16.899999999999999" customHeight="1" x14ac:dyDescent="0.2">
      <c r="B402" s="24"/>
      <c r="C402" s="54" t="s">
        <v>1</v>
      </c>
      <c r="D402" s="54" t="s">
        <v>486</v>
      </c>
      <c r="E402" s="17" t="s">
        <v>1</v>
      </c>
      <c r="F402" s="55">
        <v>105.91200000000001</v>
      </c>
      <c r="H402" s="24"/>
    </row>
    <row r="403" spans="2:8" s="1" customFormat="1" ht="16.899999999999999" customHeight="1" x14ac:dyDescent="0.2">
      <c r="B403" s="24"/>
      <c r="C403" s="54" t="s">
        <v>1</v>
      </c>
      <c r="D403" s="54" t="s">
        <v>487</v>
      </c>
      <c r="E403" s="17" t="s">
        <v>1</v>
      </c>
      <c r="F403" s="55">
        <v>38.512999999999998</v>
      </c>
      <c r="H403" s="24"/>
    </row>
    <row r="404" spans="2:8" s="1" customFormat="1" ht="16.899999999999999" customHeight="1" x14ac:dyDescent="0.2">
      <c r="B404" s="24"/>
      <c r="C404" s="54" t="s">
        <v>1</v>
      </c>
      <c r="D404" s="54" t="s">
        <v>488</v>
      </c>
      <c r="E404" s="17" t="s">
        <v>1</v>
      </c>
      <c r="F404" s="55">
        <v>27.815000000000001</v>
      </c>
      <c r="H404" s="24"/>
    </row>
    <row r="405" spans="2:8" s="1" customFormat="1" ht="16.899999999999999" customHeight="1" x14ac:dyDescent="0.2">
      <c r="B405" s="24"/>
      <c r="C405" s="54" t="s">
        <v>1</v>
      </c>
      <c r="D405" s="54" t="s">
        <v>489</v>
      </c>
      <c r="E405" s="17" t="s">
        <v>1</v>
      </c>
      <c r="F405" s="55">
        <v>13.68</v>
      </c>
      <c r="H405" s="24"/>
    </row>
    <row r="406" spans="2:8" s="1" customFormat="1" ht="16.899999999999999" customHeight="1" x14ac:dyDescent="0.2">
      <c r="B406" s="24"/>
      <c r="C406" s="54" t="s">
        <v>1</v>
      </c>
      <c r="D406" s="54" t="s">
        <v>490</v>
      </c>
      <c r="E406" s="17" t="s">
        <v>1</v>
      </c>
      <c r="F406" s="55">
        <v>16.268000000000001</v>
      </c>
      <c r="H406" s="24"/>
    </row>
    <row r="407" spans="2:8" s="1" customFormat="1" ht="16.899999999999999" customHeight="1" x14ac:dyDescent="0.2">
      <c r="B407" s="24"/>
      <c r="C407" s="54" t="s">
        <v>1</v>
      </c>
      <c r="D407" s="54" t="s">
        <v>491</v>
      </c>
      <c r="E407" s="17" t="s">
        <v>1</v>
      </c>
      <c r="F407" s="55">
        <v>27.292999999999999</v>
      </c>
      <c r="H407" s="24"/>
    </row>
    <row r="408" spans="2:8" s="1" customFormat="1" ht="16.899999999999999" customHeight="1" x14ac:dyDescent="0.2">
      <c r="B408" s="24"/>
      <c r="C408" s="54" t="s">
        <v>240</v>
      </c>
      <c r="D408" s="54" t="s">
        <v>492</v>
      </c>
      <c r="E408" s="17" t="s">
        <v>1</v>
      </c>
      <c r="F408" s="55">
        <v>572.15700000000004</v>
      </c>
      <c r="H408" s="24"/>
    </row>
    <row r="409" spans="2:8" s="1" customFormat="1" ht="16.899999999999999" customHeight="1" x14ac:dyDescent="0.2">
      <c r="B409" s="24"/>
      <c r="C409" s="56" t="s">
        <v>4007</v>
      </c>
      <c r="H409" s="24"/>
    </row>
    <row r="410" spans="2:8" s="1" customFormat="1" ht="16.899999999999999" customHeight="1" x14ac:dyDescent="0.2">
      <c r="B410" s="24"/>
      <c r="C410" s="54" t="s">
        <v>482</v>
      </c>
      <c r="D410" s="54" t="s">
        <v>483</v>
      </c>
      <c r="E410" s="17" t="s">
        <v>352</v>
      </c>
      <c r="F410" s="55">
        <v>85.823999999999998</v>
      </c>
      <c r="H410" s="24"/>
    </row>
    <row r="411" spans="2:8" s="1" customFormat="1" ht="16.899999999999999" customHeight="1" x14ac:dyDescent="0.2">
      <c r="B411" s="24"/>
      <c r="C411" s="54" t="s">
        <v>470</v>
      </c>
      <c r="D411" s="54" t="s">
        <v>471</v>
      </c>
      <c r="E411" s="17" t="s">
        <v>352</v>
      </c>
      <c r="F411" s="55">
        <v>88.183000000000007</v>
      </c>
      <c r="H411" s="24"/>
    </row>
    <row r="412" spans="2:8" s="1" customFormat="1" ht="16.899999999999999" customHeight="1" x14ac:dyDescent="0.2">
      <c r="B412" s="24"/>
      <c r="C412" s="50" t="s">
        <v>186</v>
      </c>
      <c r="D412" s="51" t="s">
        <v>187</v>
      </c>
      <c r="E412" s="52" t="s">
        <v>1</v>
      </c>
      <c r="F412" s="53">
        <v>53.345999999999997</v>
      </c>
      <c r="H412" s="24"/>
    </row>
    <row r="413" spans="2:8" s="1" customFormat="1" ht="16.899999999999999" customHeight="1" x14ac:dyDescent="0.2">
      <c r="B413" s="24"/>
      <c r="C413" s="54" t="s">
        <v>1</v>
      </c>
      <c r="D413" s="54" t="s">
        <v>1143</v>
      </c>
      <c r="E413" s="17" t="s">
        <v>1</v>
      </c>
      <c r="F413" s="55">
        <v>1.3</v>
      </c>
      <c r="H413" s="24"/>
    </row>
    <row r="414" spans="2:8" s="1" customFormat="1" ht="16.899999999999999" customHeight="1" x14ac:dyDescent="0.2">
      <c r="B414" s="24"/>
      <c r="C414" s="54" t="s">
        <v>1</v>
      </c>
      <c r="D414" s="54" t="s">
        <v>1144</v>
      </c>
      <c r="E414" s="17" t="s">
        <v>1</v>
      </c>
      <c r="F414" s="55">
        <v>45.255000000000003</v>
      </c>
      <c r="H414" s="24"/>
    </row>
    <row r="415" spans="2:8" s="1" customFormat="1" ht="16.899999999999999" customHeight="1" x14ac:dyDescent="0.2">
      <c r="B415" s="24"/>
      <c r="C415" s="54" t="s">
        <v>1</v>
      </c>
      <c r="D415" s="54" t="s">
        <v>1145</v>
      </c>
      <c r="E415" s="17" t="s">
        <v>1</v>
      </c>
      <c r="F415" s="55">
        <v>6.7910000000000004</v>
      </c>
      <c r="H415" s="24"/>
    </row>
    <row r="416" spans="2:8" s="1" customFormat="1" ht="16.899999999999999" customHeight="1" x14ac:dyDescent="0.2">
      <c r="B416" s="24"/>
      <c r="C416" s="54" t="s">
        <v>186</v>
      </c>
      <c r="D416" s="54" t="s">
        <v>335</v>
      </c>
      <c r="E416" s="17" t="s">
        <v>1</v>
      </c>
      <c r="F416" s="55">
        <v>53.345999999999997</v>
      </c>
      <c r="H416" s="24"/>
    </row>
    <row r="417" spans="2:8" s="1" customFormat="1" ht="16.899999999999999" customHeight="1" x14ac:dyDescent="0.2">
      <c r="B417" s="24"/>
      <c r="C417" s="56" t="s">
        <v>4007</v>
      </c>
      <c r="H417" s="24"/>
    </row>
    <row r="418" spans="2:8" s="1" customFormat="1" ht="22.5" x14ac:dyDescent="0.2">
      <c r="B418" s="24"/>
      <c r="C418" s="54" t="s">
        <v>1140</v>
      </c>
      <c r="D418" s="54" t="s">
        <v>1141</v>
      </c>
      <c r="E418" s="17" t="s">
        <v>352</v>
      </c>
      <c r="F418" s="55">
        <v>11.34</v>
      </c>
      <c r="H418" s="24"/>
    </row>
    <row r="419" spans="2:8" s="1" customFormat="1" ht="16.899999999999999" customHeight="1" x14ac:dyDescent="0.2">
      <c r="B419" s="24"/>
      <c r="C419" s="54" t="s">
        <v>1171</v>
      </c>
      <c r="D419" s="54" t="s">
        <v>1172</v>
      </c>
      <c r="E419" s="17" t="s">
        <v>352</v>
      </c>
      <c r="F419" s="55">
        <v>14.68</v>
      </c>
      <c r="H419" s="24"/>
    </row>
    <row r="420" spans="2:8" s="1" customFormat="1" ht="22.5" x14ac:dyDescent="0.2">
      <c r="B420" s="24"/>
      <c r="C420" s="54" t="s">
        <v>1189</v>
      </c>
      <c r="D420" s="54" t="s">
        <v>1190</v>
      </c>
      <c r="E420" s="17" t="s">
        <v>352</v>
      </c>
      <c r="F420" s="55">
        <v>14.68</v>
      </c>
      <c r="H420" s="24"/>
    </row>
    <row r="421" spans="2:8" s="1" customFormat="1" ht="16.899999999999999" customHeight="1" x14ac:dyDescent="0.2">
      <c r="B421" s="24"/>
      <c r="C421" s="54" t="s">
        <v>1888</v>
      </c>
      <c r="D421" s="54" t="s">
        <v>1889</v>
      </c>
      <c r="E421" s="17" t="s">
        <v>325</v>
      </c>
      <c r="F421" s="55">
        <v>591.40599999999995</v>
      </c>
      <c r="H421" s="24"/>
    </row>
    <row r="422" spans="2:8" s="1" customFormat="1" ht="16.899999999999999" customHeight="1" x14ac:dyDescent="0.2">
      <c r="B422" s="24"/>
      <c r="C422" s="54" t="s">
        <v>1923</v>
      </c>
      <c r="D422" s="54" t="s">
        <v>1924</v>
      </c>
      <c r="E422" s="17" t="s">
        <v>325</v>
      </c>
      <c r="F422" s="55">
        <v>591.40599999999995</v>
      </c>
      <c r="H422" s="24"/>
    </row>
    <row r="423" spans="2:8" s="1" customFormat="1" ht="16.899999999999999" customHeight="1" x14ac:dyDescent="0.2">
      <c r="B423" s="24"/>
      <c r="C423" s="54" t="s">
        <v>1892</v>
      </c>
      <c r="D423" s="54" t="s">
        <v>1893</v>
      </c>
      <c r="E423" s="17" t="s">
        <v>325</v>
      </c>
      <c r="F423" s="55">
        <v>91.06</v>
      </c>
      <c r="H423" s="24"/>
    </row>
    <row r="424" spans="2:8" s="1" customFormat="1" ht="16.899999999999999" customHeight="1" x14ac:dyDescent="0.2">
      <c r="B424" s="24"/>
      <c r="C424" s="54" t="s">
        <v>1876</v>
      </c>
      <c r="D424" s="54" t="s">
        <v>1877</v>
      </c>
      <c r="E424" s="17" t="s">
        <v>325</v>
      </c>
      <c r="F424" s="55">
        <v>650.54700000000003</v>
      </c>
      <c r="H424" s="24"/>
    </row>
    <row r="425" spans="2:8" s="1" customFormat="1" ht="16.899999999999999" customHeight="1" x14ac:dyDescent="0.2">
      <c r="B425" s="24"/>
      <c r="C425" s="50" t="s">
        <v>189</v>
      </c>
      <c r="D425" s="51" t="s">
        <v>190</v>
      </c>
      <c r="E425" s="52" t="s">
        <v>1</v>
      </c>
      <c r="F425" s="53">
        <v>33.378</v>
      </c>
      <c r="H425" s="24"/>
    </row>
    <row r="426" spans="2:8" s="1" customFormat="1" ht="16.899999999999999" customHeight="1" x14ac:dyDescent="0.2">
      <c r="B426" s="24"/>
      <c r="C426" s="54" t="s">
        <v>1</v>
      </c>
      <c r="D426" s="54" t="s">
        <v>1146</v>
      </c>
      <c r="E426" s="17" t="s">
        <v>1</v>
      </c>
      <c r="F426" s="55">
        <v>18.120999999999999</v>
      </c>
      <c r="H426" s="24"/>
    </row>
    <row r="427" spans="2:8" s="1" customFormat="1" ht="16.899999999999999" customHeight="1" x14ac:dyDescent="0.2">
      <c r="B427" s="24"/>
      <c r="C427" s="54" t="s">
        <v>1</v>
      </c>
      <c r="D427" s="54" t="s">
        <v>1147</v>
      </c>
      <c r="E427" s="17" t="s">
        <v>1</v>
      </c>
      <c r="F427" s="55">
        <v>7.6139999999999999</v>
      </c>
      <c r="H427" s="24"/>
    </row>
    <row r="428" spans="2:8" s="1" customFormat="1" ht="16.899999999999999" customHeight="1" x14ac:dyDescent="0.2">
      <c r="B428" s="24"/>
      <c r="C428" s="54" t="s">
        <v>1</v>
      </c>
      <c r="D428" s="54" t="s">
        <v>1148</v>
      </c>
      <c r="E428" s="17" t="s">
        <v>1</v>
      </c>
      <c r="F428" s="55">
        <v>7.6429999999999998</v>
      </c>
      <c r="H428" s="24"/>
    </row>
    <row r="429" spans="2:8" s="1" customFormat="1" ht="16.899999999999999" customHeight="1" x14ac:dyDescent="0.2">
      <c r="B429" s="24"/>
      <c r="C429" s="54" t="s">
        <v>189</v>
      </c>
      <c r="D429" s="54" t="s">
        <v>335</v>
      </c>
      <c r="E429" s="17" t="s">
        <v>1</v>
      </c>
      <c r="F429" s="55">
        <v>33.378</v>
      </c>
      <c r="H429" s="24"/>
    </row>
    <row r="430" spans="2:8" s="1" customFormat="1" ht="16.899999999999999" customHeight="1" x14ac:dyDescent="0.2">
      <c r="B430" s="24"/>
      <c r="C430" s="56" t="s">
        <v>4007</v>
      </c>
      <c r="H430" s="24"/>
    </row>
    <row r="431" spans="2:8" s="1" customFormat="1" ht="22.5" x14ac:dyDescent="0.2">
      <c r="B431" s="24"/>
      <c r="C431" s="54" t="s">
        <v>1140</v>
      </c>
      <c r="D431" s="54" t="s">
        <v>1141</v>
      </c>
      <c r="E431" s="17" t="s">
        <v>352</v>
      </c>
      <c r="F431" s="55">
        <v>11.34</v>
      </c>
      <c r="H431" s="24"/>
    </row>
    <row r="432" spans="2:8" s="1" customFormat="1" ht="16.899999999999999" customHeight="1" x14ac:dyDescent="0.2">
      <c r="B432" s="24"/>
      <c r="C432" s="54" t="s">
        <v>1171</v>
      </c>
      <c r="D432" s="54" t="s">
        <v>1172</v>
      </c>
      <c r="E432" s="17" t="s">
        <v>352</v>
      </c>
      <c r="F432" s="55">
        <v>14.68</v>
      </c>
      <c r="H432" s="24"/>
    </row>
    <row r="433" spans="2:8" s="1" customFormat="1" ht="22.5" x14ac:dyDescent="0.2">
      <c r="B433" s="24"/>
      <c r="C433" s="54" t="s">
        <v>1189</v>
      </c>
      <c r="D433" s="54" t="s">
        <v>1190</v>
      </c>
      <c r="E433" s="17" t="s">
        <v>352</v>
      </c>
      <c r="F433" s="55">
        <v>14.68</v>
      </c>
      <c r="H433" s="24"/>
    </row>
    <row r="434" spans="2:8" s="1" customFormat="1" ht="16.899999999999999" customHeight="1" x14ac:dyDescent="0.2">
      <c r="B434" s="24"/>
      <c r="C434" s="54" t="s">
        <v>1888</v>
      </c>
      <c r="D434" s="54" t="s">
        <v>1889</v>
      </c>
      <c r="E434" s="17" t="s">
        <v>325</v>
      </c>
      <c r="F434" s="55">
        <v>591.40599999999995</v>
      </c>
      <c r="H434" s="24"/>
    </row>
    <row r="435" spans="2:8" s="1" customFormat="1" ht="16.899999999999999" customHeight="1" x14ac:dyDescent="0.2">
      <c r="B435" s="24"/>
      <c r="C435" s="54" t="s">
        <v>1923</v>
      </c>
      <c r="D435" s="54" t="s">
        <v>1924</v>
      </c>
      <c r="E435" s="17" t="s">
        <v>325</v>
      </c>
      <c r="F435" s="55">
        <v>591.40599999999995</v>
      </c>
      <c r="H435" s="24"/>
    </row>
    <row r="436" spans="2:8" s="1" customFormat="1" ht="16.899999999999999" customHeight="1" x14ac:dyDescent="0.2">
      <c r="B436" s="24"/>
      <c r="C436" s="54" t="s">
        <v>1892</v>
      </c>
      <c r="D436" s="54" t="s">
        <v>1893</v>
      </c>
      <c r="E436" s="17" t="s">
        <v>325</v>
      </c>
      <c r="F436" s="55">
        <v>91.06</v>
      </c>
      <c r="H436" s="24"/>
    </row>
    <row r="437" spans="2:8" s="1" customFormat="1" ht="16.899999999999999" customHeight="1" x14ac:dyDescent="0.2">
      <c r="B437" s="24"/>
      <c r="C437" s="54" t="s">
        <v>1876</v>
      </c>
      <c r="D437" s="54" t="s">
        <v>1877</v>
      </c>
      <c r="E437" s="17" t="s">
        <v>325</v>
      </c>
      <c r="F437" s="55">
        <v>650.54700000000003</v>
      </c>
      <c r="H437" s="24"/>
    </row>
    <row r="438" spans="2:8" s="1" customFormat="1" ht="16.899999999999999" customHeight="1" x14ac:dyDescent="0.2">
      <c r="B438" s="24"/>
      <c r="C438" s="50" t="s">
        <v>192</v>
      </c>
      <c r="D438" s="51" t="s">
        <v>193</v>
      </c>
      <c r="E438" s="52" t="s">
        <v>1</v>
      </c>
      <c r="F438" s="53">
        <v>504.68200000000002</v>
      </c>
      <c r="H438" s="24"/>
    </row>
    <row r="439" spans="2:8" s="1" customFormat="1" ht="16.899999999999999" customHeight="1" x14ac:dyDescent="0.2">
      <c r="B439" s="24"/>
      <c r="C439" s="54" t="s">
        <v>1</v>
      </c>
      <c r="D439" s="54" t="s">
        <v>1134</v>
      </c>
      <c r="E439" s="17" t="s">
        <v>1</v>
      </c>
      <c r="F439" s="55">
        <v>358.02</v>
      </c>
      <c r="H439" s="24"/>
    </row>
    <row r="440" spans="2:8" s="1" customFormat="1" ht="16.899999999999999" customHeight="1" x14ac:dyDescent="0.2">
      <c r="B440" s="24"/>
      <c r="C440" s="54" t="s">
        <v>1</v>
      </c>
      <c r="D440" s="54" t="s">
        <v>1135</v>
      </c>
      <c r="E440" s="17" t="s">
        <v>1</v>
      </c>
      <c r="F440" s="55">
        <v>102.91500000000001</v>
      </c>
      <c r="H440" s="24"/>
    </row>
    <row r="441" spans="2:8" s="1" customFormat="1" ht="16.899999999999999" customHeight="1" x14ac:dyDescent="0.2">
      <c r="B441" s="24"/>
      <c r="C441" s="54" t="s">
        <v>1</v>
      </c>
      <c r="D441" s="54" t="s">
        <v>1136</v>
      </c>
      <c r="E441" s="17" t="s">
        <v>1</v>
      </c>
      <c r="F441" s="55">
        <v>43.747</v>
      </c>
      <c r="H441" s="24"/>
    </row>
    <row r="442" spans="2:8" s="1" customFormat="1" ht="16.899999999999999" customHeight="1" x14ac:dyDescent="0.2">
      <c r="B442" s="24"/>
      <c r="C442" s="54" t="s">
        <v>192</v>
      </c>
      <c r="D442" s="54" t="s">
        <v>1137</v>
      </c>
      <c r="E442" s="17" t="s">
        <v>1</v>
      </c>
      <c r="F442" s="55">
        <v>504.68200000000002</v>
      </c>
      <c r="H442" s="24"/>
    </row>
    <row r="443" spans="2:8" s="1" customFormat="1" ht="16.899999999999999" customHeight="1" x14ac:dyDescent="0.2">
      <c r="B443" s="24"/>
      <c r="C443" s="56" t="s">
        <v>4007</v>
      </c>
      <c r="H443" s="24"/>
    </row>
    <row r="444" spans="2:8" s="1" customFormat="1" ht="22.5" x14ac:dyDescent="0.2">
      <c r="B444" s="24"/>
      <c r="C444" s="54" t="s">
        <v>1131</v>
      </c>
      <c r="D444" s="54" t="s">
        <v>1132</v>
      </c>
      <c r="E444" s="17" t="s">
        <v>352</v>
      </c>
      <c r="F444" s="55">
        <v>60.561999999999998</v>
      </c>
      <c r="H444" s="24"/>
    </row>
    <row r="445" spans="2:8" s="1" customFormat="1" ht="16.899999999999999" customHeight="1" x14ac:dyDescent="0.2">
      <c r="B445" s="24"/>
      <c r="C445" s="54" t="s">
        <v>1167</v>
      </c>
      <c r="D445" s="54" t="s">
        <v>1168</v>
      </c>
      <c r="E445" s="17" t="s">
        <v>352</v>
      </c>
      <c r="F445" s="55">
        <v>60.561999999999998</v>
      </c>
      <c r="H445" s="24"/>
    </row>
    <row r="446" spans="2:8" s="1" customFormat="1" ht="22.5" x14ac:dyDescent="0.2">
      <c r="B446" s="24"/>
      <c r="C446" s="54" t="s">
        <v>1184</v>
      </c>
      <c r="D446" s="54" t="s">
        <v>1185</v>
      </c>
      <c r="E446" s="17" t="s">
        <v>352</v>
      </c>
      <c r="F446" s="55">
        <v>121.124</v>
      </c>
      <c r="H446" s="24"/>
    </row>
    <row r="447" spans="2:8" s="1" customFormat="1" ht="16.899999999999999" customHeight="1" x14ac:dyDescent="0.2">
      <c r="B447" s="24"/>
      <c r="C447" s="54" t="s">
        <v>1888</v>
      </c>
      <c r="D447" s="54" t="s">
        <v>1889</v>
      </c>
      <c r="E447" s="17" t="s">
        <v>325</v>
      </c>
      <c r="F447" s="55">
        <v>591.40599999999995</v>
      </c>
      <c r="H447" s="24"/>
    </row>
    <row r="448" spans="2:8" s="1" customFormat="1" ht="16.899999999999999" customHeight="1" x14ac:dyDescent="0.2">
      <c r="B448" s="24"/>
      <c r="C448" s="54" t="s">
        <v>1923</v>
      </c>
      <c r="D448" s="54" t="s">
        <v>1924</v>
      </c>
      <c r="E448" s="17" t="s">
        <v>325</v>
      </c>
      <c r="F448" s="55">
        <v>591.40599999999995</v>
      </c>
      <c r="H448" s="24"/>
    </row>
    <row r="449" spans="2:8" s="1" customFormat="1" ht="16.899999999999999" customHeight="1" x14ac:dyDescent="0.2">
      <c r="B449" s="24"/>
      <c r="C449" s="54" t="s">
        <v>1898</v>
      </c>
      <c r="D449" s="54" t="s">
        <v>1899</v>
      </c>
      <c r="E449" s="17" t="s">
        <v>325</v>
      </c>
      <c r="F449" s="55">
        <v>529.91600000000005</v>
      </c>
      <c r="H449" s="24"/>
    </row>
    <row r="450" spans="2:8" s="1" customFormat="1" ht="16.899999999999999" customHeight="1" x14ac:dyDescent="0.2">
      <c r="B450" s="24"/>
      <c r="C450" s="54" t="s">
        <v>1876</v>
      </c>
      <c r="D450" s="54" t="s">
        <v>1877</v>
      </c>
      <c r="E450" s="17" t="s">
        <v>325</v>
      </c>
      <c r="F450" s="55">
        <v>650.54700000000003</v>
      </c>
      <c r="H450" s="24"/>
    </row>
    <row r="451" spans="2:8" s="1" customFormat="1" ht="16.899999999999999" customHeight="1" x14ac:dyDescent="0.2">
      <c r="B451" s="24"/>
      <c r="C451" s="50" t="s">
        <v>246</v>
      </c>
      <c r="D451" s="51" t="s">
        <v>247</v>
      </c>
      <c r="E451" s="52" t="s">
        <v>1</v>
      </c>
      <c r="F451" s="53">
        <v>10.314</v>
      </c>
      <c r="H451" s="24"/>
    </row>
    <row r="452" spans="2:8" s="1" customFormat="1" ht="16.899999999999999" customHeight="1" x14ac:dyDescent="0.2">
      <c r="B452" s="24"/>
      <c r="C452" s="54" t="s">
        <v>1</v>
      </c>
      <c r="D452" s="54" t="s">
        <v>1127</v>
      </c>
      <c r="E452" s="17" t="s">
        <v>1</v>
      </c>
      <c r="F452" s="55">
        <v>10.314</v>
      </c>
      <c r="H452" s="24"/>
    </row>
    <row r="453" spans="2:8" s="1" customFormat="1" ht="16.899999999999999" customHeight="1" x14ac:dyDescent="0.2">
      <c r="B453" s="24"/>
      <c r="C453" s="54" t="s">
        <v>246</v>
      </c>
      <c r="D453" s="54" t="s">
        <v>1128</v>
      </c>
      <c r="E453" s="17" t="s">
        <v>1</v>
      </c>
      <c r="F453" s="55">
        <v>10.314</v>
      </c>
      <c r="H453" s="24"/>
    </row>
    <row r="454" spans="2:8" s="1" customFormat="1" ht="16.899999999999999" customHeight="1" x14ac:dyDescent="0.2">
      <c r="B454" s="24"/>
      <c r="C454" s="56" t="s">
        <v>4007</v>
      </c>
      <c r="H454" s="24"/>
    </row>
    <row r="455" spans="2:8" s="1" customFormat="1" ht="22.5" x14ac:dyDescent="0.2">
      <c r="B455" s="24"/>
      <c r="C455" s="54" t="s">
        <v>1124</v>
      </c>
      <c r="D455" s="54" t="s">
        <v>1125</v>
      </c>
      <c r="E455" s="17" t="s">
        <v>352</v>
      </c>
      <c r="F455" s="55">
        <v>0.61899999999999999</v>
      </c>
      <c r="H455" s="24"/>
    </row>
    <row r="456" spans="2:8" s="1" customFormat="1" ht="16.899999999999999" customHeight="1" x14ac:dyDescent="0.2">
      <c r="B456" s="24"/>
      <c r="C456" s="54" t="s">
        <v>1163</v>
      </c>
      <c r="D456" s="54" t="s">
        <v>1164</v>
      </c>
      <c r="E456" s="17" t="s">
        <v>352</v>
      </c>
      <c r="F456" s="55">
        <v>0.61899999999999999</v>
      </c>
      <c r="H456" s="24"/>
    </row>
    <row r="457" spans="2:8" s="1" customFormat="1" ht="22.5" x14ac:dyDescent="0.2">
      <c r="B457" s="24"/>
      <c r="C457" s="54" t="s">
        <v>1180</v>
      </c>
      <c r="D457" s="54" t="s">
        <v>1181</v>
      </c>
      <c r="E457" s="17" t="s">
        <v>352</v>
      </c>
      <c r="F457" s="55">
        <v>0.61899999999999999</v>
      </c>
      <c r="H457" s="24"/>
    </row>
    <row r="458" spans="2:8" s="1" customFormat="1" ht="16.899999999999999" customHeight="1" x14ac:dyDescent="0.2">
      <c r="B458" s="24"/>
      <c r="C458" s="50" t="s">
        <v>249</v>
      </c>
      <c r="D458" s="51" t="s">
        <v>250</v>
      </c>
      <c r="E458" s="52" t="s">
        <v>1</v>
      </c>
      <c r="F458" s="53">
        <v>14.82</v>
      </c>
      <c r="H458" s="24"/>
    </row>
    <row r="459" spans="2:8" s="1" customFormat="1" ht="16.899999999999999" customHeight="1" x14ac:dyDescent="0.2">
      <c r="B459" s="24"/>
      <c r="C459" s="54" t="s">
        <v>1</v>
      </c>
      <c r="D459" s="54" t="s">
        <v>1156</v>
      </c>
      <c r="E459" s="17" t="s">
        <v>1</v>
      </c>
      <c r="F459" s="55">
        <v>14.82</v>
      </c>
      <c r="H459" s="24"/>
    </row>
    <row r="460" spans="2:8" s="1" customFormat="1" ht="16.899999999999999" customHeight="1" x14ac:dyDescent="0.2">
      <c r="B460" s="24"/>
      <c r="C460" s="54" t="s">
        <v>249</v>
      </c>
      <c r="D460" s="54" t="s">
        <v>1157</v>
      </c>
      <c r="E460" s="17" t="s">
        <v>1</v>
      </c>
      <c r="F460" s="55">
        <v>14.82</v>
      </c>
      <c r="H460" s="24"/>
    </row>
    <row r="461" spans="2:8" s="1" customFormat="1" ht="16.899999999999999" customHeight="1" x14ac:dyDescent="0.2">
      <c r="B461" s="24"/>
      <c r="C461" s="56" t="s">
        <v>4007</v>
      </c>
      <c r="H461" s="24"/>
    </row>
    <row r="462" spans="2:8" s="1" customFormat="1" ht="22.5" x14ac:dyDescent="0.2">
      <c r="B462" s="24"/>
      <c r="C462" s="54" t="s">
        <v>1153</v>
      </c>
      <c r="D462" s="54" t="s">
        <v>1154</v>
      </c>
      <c r="E462" s="17" t="s">
        <v>352</v>
      </c>
      <c r="F462" s="55">
        <v>3.34</v>
      </c>
      <c r="H462" s="24"/>
    </row>
    <row r="463" spans="2:8" s="1" customFormat="1" ht="16.899999999999999" customHeight="1" x14ac:dyDescent="0.2">
      <c r="B463" s="24"/>
      <c r="C463" s="54" t="s">
        <v>1171</v>
      </c>
      <c r="D463" s="54" t="s">
        <v>1172</v>
      </c>
      <c r="E463" s="17" t="s">
        <v>352</v>
      </c>
      <c r="F463" s="55">
        <v>14.68</v>
      </c>
      <c r="H463" s="24"/>
    </row>
    <row r="464" spans="2:8" s="1" customFormat="1" ht="22.5" x14ac:dyDescent="0.2">
      <c r="B464" s="24"/>
      <c r="C464" s="54" t="s">
        <v>1189</v>
      </c>
      <c r="D464" s="54" t="s">
        <v>1190</v>
      </c>
      <c r="E464" s="17" t="s">
        <v>352</v>
      </c>
      <c r="F464" s="55">
        <v>14.68</v>
      </c>
      <c r="H464" s="24"/>
    </row>
    <row r="465" spans="2:8" s="1" customFormat="1" ht="16.899999999999999" customHeight="1" x14ac:dyDescent="0.2">
      <c r="B465" s="24"/>
      <c r="C465" s="54" t="s">
        <v>1210</v>
      </c>
      <c r="D465" s="54" t="s">
        <v>1211</v>
      </c>
      <c r="E465" s="17" t="s">
        <v>416</v>
      </c>
      <c r="F465" s="55">
        <v>6.6230000000000002</v>
      </c>
      <c r="H465" s="24"/>
    </row>
    <row r="466" spans="2:8" s="1" customFormat="1" ht="16.899999999999999" customHeight="1" x14ac:dyDescent="0.2">
      <c r="B466" s="24"/>
      <c r="C466" s="50" t="s">
        <v>252</v>
      </c>
      <c r="D466" s="51" t="s">
        <v>253</v>
      </c>
      <c r="E466" s="52" t="s">
        <v>1</v>
      </c>
      <c r="F466" s="53">
        <v>6.6559999999999997</v>
      </c>
      <c r="H466" s="24"/>
    </row>
    <row r="467" spans="2:8" s="1" customFormat="1" ht="16.899999999999999" customHeight="1" x14ac:dyDescent="0.2">
      <c r="B467" s="24"/>
      <c r="C467" s="54" t="s">
        <v>1</v>
      </c>
      <c r="D467" s="54" t="s">
        <v>1158</v>
      </c>
      <c r="E467" s="17" t="s">
        <v>1</v>
      </c>
      <c r="F467" s="55">
        <v>6.6559999999999997</v>
      </c>
      <c r="H467" s="24"/>
    </row>
    <row r="468" spans="2:8" s="1" customFormat="1" ht="16.899999999999999" customHeight="1" x14ac:dyDescent="0.2">
      <c r="B468" s="24"/>
      <c r="C468" s="54" t="s">
        <v>252</v>
      </c>
      <c r="D468" s="54" t="s">
        <v>1159</v>
      </c>
      <c r="E468" s="17" t="s">
        <v>1</v>
      </c>
      <c r="F468" s="55">
        <v>6.6559999999999997</v>
      </c>
      <c r="H468" s="24"/>
    </row>
    <row r="469" spans="2:8" s="1" customFormat="1" ht="16.899999999999999" customHeight="1" x14ac:dyDescent="0.2">
      <c r="B469" s="24"/>
      <c r="C469" s="56" t="s">
        <v>4007</v>
      </c>
      <c r="H469" s="24"/>
    </row>
    <row r="470" spans="2:8" s="1" customFormat="1" ht="22.5" x14ac:dyDescent="0.2">
      <c r="B470" s="24"/>
      <c r="C470" s="54" t="s">
        <v>1153</v>
      </c>
      <c r="D470" s="54" t="s">
        <v>1154</v>
      </c>
      <c r="E470" s="17" t="s">
        <v>352</v>
      </c>
      <c r="F470" s="55">
        <v>3.34</v>
      </c>
      <c r="H470" s="24"/>
    </row>
    <row r="471" spans="2:8" s="1" customFormat="1" ht="16.899999999999999" customHeight="1" x14ac:dyDescent="0.2">
      <c r="B471" s="24"/>
      <c r="C471" s="54" t="s">
        <v>1171</v>
      </c>
      <c r="D471" s="54" t="s">
        <v>1172</v>
      </c>
      <c r="E471" s="17" t="s">
        <v>352</v>
      </c>
      <c r="F471" s="55">
        <v>14.68</v>
      </c>
      <c r="H471" s="24"/>
    </row>
    <row r="472" spans="2:8" s="1" customFormat="1" ht="22.5" x14ac:dyDescent="0.2">
      <c r="B472" s="24"/>
      <c r="C472" s="54" t="s">
        <v>1189</v>
      </c>
      <c r="D472" s="54" t="s">
        <v>1190</v>
      </c>
      <c r="E472" s="17" t="s">
        <v>352</v>
      </c>
      <c r="F472" s="55">
        <v>14.68</v>
      </c>
      <c r="H472" s="24"/>
    </row>
    <row r="473" spans="2:8" s="1" customFormat="1" ht="16.899999999999999" customHeight="1" x14ac:dyDescent="0.2">
      <c r="B473" s="24"/>
      <c r="C473" s="54" t="s">
        <v>1210</v>
      </c>
      <c r="D473" s="54" t="s">
        <v>1211</v>
      </c>
      <c r="E473" s="17" t="s">
        <v>416</v>
      </c>
      <c r="F473" s="55">
        <v>6.6230000000000002</v>
      </c>
      <c r="H473" s="24"/>
    </row>
    <row r="474" spans="2:8" s="1" customFormat="1" ht="16.899999999999999" customHeight="1" x14ac:dyDescent="0.2">
      <c r="B474" s="24"/>
      <c r="C474" s="50" t="s">
        <v>207</v>
      </c>
      <c r="D474" s="51" t="s">
        <v>208</v>
      </c>
      <c r="E474" s="52" t="s">
        <v>1</v>
      </c>
      <c r="F474" s="53">
        <v>327.10000000000002</v>
      </c>
      <c r="H474" s="24"/>
    </row>
    <row r="475" spans="2:8" s="1" customFormat="1" ht="16.899999999999999" customHeight="1" x14ac:dyDescent="0.2">
      <c r="B475" s="24"/>
      <c r="C475" s="54" t="s">
        <v>1</v>
      </c>
      <c r="D475" s="54" t="s">
        <v>209</v>
      </c>
      <c r="E475" s="17" t="s">
        <v>1</v>
      </c>
      <c r="F475" s="55">
        <v>327.10000000000002</v>
      </c>
      <c r="H475" s="24"/>
    </row>
    <row r="476" spans="2:8" s="1" customFormat="1" ht="16.899999999999999" customHeight="1" x14ac:dyDescent="0.2">
      <c r="B476" s="24"/>
      <c r="C476" s="54" t="s">
        <v>207</v>
      </c>
      <c r="D476" s="54" t="s">
        <v>335</v>
      </c>
      <c r="E476" s="17" t="s">
        <v>1</v>
      </c>
      <c r="F476" s="55">
        <v>327.10000000000002</v>
      </c>
      <c r="H476" s="24"/>
    </row>
    <row r="477" spans="2:8" s="1" customFormat="1" ht="16.899999999999999" customHeight="1" x14ac:dyDescent="0.2">
      <c r="B477" s="24"/>
      <c r="C477" s="56" t="s">
        <v>4007</v>
      </c>
      <c r="H477" s="24"/>
    </row>
    <row r="478" spans="2:8" s="1" customFormat="1" ht="22.5" x14ac:dyDescent="0.2">
      <c r="B478" s="24"/>
      <c r="C478" s="54" t="s">
        <v>2105</v>
      </c>
      <c r="D478" s="54" t="s">
        <v>2106</v>
      </c>
      <c r="E478" s="17" t="s">
        <v>325</v>
      </c>
      <c r="F478" s="55">
        <v>654.20000000000005</v>
      </c>
      <c r="H478" s="24"/>
    </row>
    <row r="479" spans="2:8" s="1" customFormat="1" ht="16.899999999999999" customHeight="1" x14ac:dyDescent="0.2">
      <c r="B479" s="24"/>
      <c r="C479" s="54" t="s">
        <v>1785</v>
      </c>
      <c r="D479" s="54" t="s">
        <v>1786</v>
      </c>
      <c r="E479" s="17" t="s">
        <v>325</v>
      </c>
      <c r="F479" s="55">
        <v>327.10000000000002</v>
      </c>
      <c r="H479" s="24"/>
    </row>
    <row r="480" spans="2:8" s="1" customFormat="1" ht="16.899999999999999" customHeight="1" x14ac:dyDescent="0.2">
      <c r="B480" s="24"/>
      <c r="C480" s="54" t="s">
        <v>1794</v>
      </c>
      <c r="D480" s="54" t="s">
        <v>1795</v>
      </c>
      <c r="E480" s="17" t="s">
        <v>325</v>
      </c>
      <c r="F480" s="55">
        <v>327.10000000000002</v>
      </c>
      <c r="H480" s="24"/>
    </row>
    <row r="481" spans="2:8" s="1" customFormat="1" ht="22.5" x14ac:dyDescent="0.2">
      <c r="B481" s="24"/>
      <c r="C481" s="54" t="s">
        <v>1903</v>
      </c>
      <c r="D481" s="54" t="s">
        <v>1904</v>
      </c>
      <c r="E481" s="17" t="s">
        <v>325</v>
      </c>
      <c r="F481" s="55">
        <v>796.1</v>
      </c>
      <c r="H481" s="24"/>
    </row>
    <row r="482" spans="2:8" s="1" customFormat="1" ht="22.5" x14ac:dyDescent="0.2">
      <c r="B482" s="24"/>
      <c r="C482" s="54" t="s">
        <v>2002</v>
      </c>
      <c r="D482" s="54" t="s">
        <v>2003</v>
      </c>
      <c r="E482" s="17" t="s">
        <v>352</v>
      </c>
      <c r="F482" s="55">
        <v>11.057</v>
      </c>
      <c r="H482" s="24"/>
    </row>
    <row r="483" spans="2:8" s="1" customFormat="1" ht="16.899999999999999" customHeight="1" x14ac:dyDescent="0.2">
      <c r="B483" s="24"/>
      <c r="C483" s="54" t="s">
        <v>2109</v>
      </c>
      <c r="D483" s="54" t="s">
        <v>2110</v>
      </c>
      <c r="E483" s="17" t="s">
        <v>346</v>
      </c>
      <c r="F483" s="55">
        <v>1777.4</v>
      </c>
      <c r="H483" s="24"/>
    </row>
    <row r="484" spans="2:8" s="1" customFormat="1" ht="16.899999999999999" customHeight="1" x14ac:dyDescent="0.2">
      <c r="B484" s="24"/>
      <c r="C484" s="54" t="s">
        <v>2142</v>
      </c>
      <c r="D484" s="54" t="s">
        <v>2143</v>
      </c>
      <c r="E484" s="17" t="s">
        <v>325</v>
      </c>
      <c r="F484" s="55">
        <v>327.10000000000002</v>
      </c>
      <c r="H484" s="24"/>
    </row>
    <row r="485" spans="2:8" s="1" customFormat="1" ht="16.899999999999999" customHeight="1" x14ac:dyDescent="0.2">
      <c r="B485" s="24"/>
      <c r="C485" s="54" t="s">
        <v>1789</v>
      </c>
      <c r="D485" s="54" t="s">
        <v>1790</v>
      </c>
      <c r="E485" s="17" t="s">
        <v>416</v>
      </c>
      <c r="F485" s="55">
        <v>0.114</v>
      </c>
      <c r="H485" s="24"/>
    </row>
    <row r="486" spans="2:8" s="1" customFormat="1" ht="16.899999999999999" customHeight="1" x14ac:dyDescent="0.2">
      <c r="B486" s="24"/>
      <c r="C486" s="54" t="s">
        <v>2118</v>
      </c>
      <c r="D486" s="54" t="s">
        <v>2119</v>
      </c>
      <c r="E486" s="17" t="s">
        <v>352</v>
      </c>
      <c r="F486" s="55">
        <v>8.1739999999999995</v>
      </c>
      <c r="H486" s="24"/>
    </row>
    <row r="487" spans="2:8" s="1" customFormat="1" ht="16.899999999999999" customHeight="1" x14ac:dyDescent="0.2">
      <c r="B487" s="24"/>
      <c r="C487" s="54" t="s">
        <v>2091</v>
      </c>
      <c r="D487" s="54" t="s">
        <v>2092</v>
      </c>
      <c r="E487" s="17" t="s">
        <v>352</v>
      </c>
      <c r="F487" s="55">
        <v>1.7270000000000001</v>
      </c>
      <c r="H487" s="24"/>
    </row>
    <row r="488" spans="2:8" s="1" customFormat="1" ht="22.5" x14ac:dyDescent="0.2">
      <c r="B488" s="24"/>
      <c r="C488" s="54" t="s">
        <v>1798</v>
      </c>
      <c r="D488" s="54" t="s">
        <v>1799</v>
      </c>
      <c r="E488" s="17" t="s">
        <v>325</v>
      </c>
      <c r="F488" s="55">
        <v>392.52</v>
      </c>
      <c r="H488" s="24"/>
    </row>
    <row r="489" spans="2:8" s="1" customFormat="1" ht="16.899999999999999" customHeight="1" x14ac:dyDescent="0.2">
      <c r="B489" s="24"/>
      <c r="C489" s="54" t="s">
        <v>1908</v>
      </c>
      <c r="D489" s="54" t="s">
        <v>1909</v>
      </c>
      <c r="E489" s="17" t="s">
        <v>325</v>
      </c>
      <c r="F489" s="55">
        <v>348.18</v>
      </c>
      <c r="H489" s="24"/>
    </row>
    <row r="490" spans="2:8" s="1" customFormat="1" ht="16.899999999999999" customHeight="1" x14ac:dyDescent="0.2">
      <c r="B490" s="24"/>
      <c r="C490" s="54" t="s">
        <v>1914</v>
      </c>
      <c r="D490" s="54" t="s">
        <v>1915</v>
      </c>
      <c r="E490" s="17" t="s">
        <v>325</v>
      </c>
      <c r="F490" s="55">
        <v>343.45499999999998</v>
      </c>
      <c r="H490" s="24"/>
    </row>
    <row r="491" spans="2:8" s="1" customFormat="1" ht="16.899999999999999" customHeight="1" x14ac:dyDescent="0.2">
      <c r="B491" s="24"/>
      <c r="C491" s="50" t="s">
        <v>210</v>
      </c>
      <c r="D491" s="51" t="s">
        <v>211</v>
      </c>
      <c r="E491" s="52" t="s">
        <v>1</v>
      </c>
      <c r="F491" s="53">
        <v>137.4</v>
      </c>
      <c r="H491" s="24"/>
    </row>
    <row r="492" spans="2:8" s="1" customFormat="1" ht="16.899999999999999" customHeight="1" x14ac:dyDescent="0.2">
      <c r="B492" s="24"/>
      <c r="C492" s="54" t="s">
        <v>210</v>
      </c>
      <c r="D492" s="54" t="s">
        <v>2112</v>
      </c>
      <c r="E492" s="17" t="s">
        <v>1</v>
      </c>
      <c r="F492" s="55">
        <v>137.4</v>
      </c>
      <c r="H492" s="24"/>
    </row>
    <row r="493" spans="2:8" s="1" customFormat="1" ht="16.899999999999999" customHeight="1" x14ac:dyDescent="0.2">
      <c r="B493" s="24"/>
      <c r="C493" s="56" t="s">
        <v>4007</v>
      </c>
      <c r="H493" s="24"/>
    </row>
    <row r="494" spans="2:8" s="1" customFormat="1" ht="16.899999999999999" customHeight="1" x14ac:dyDescent="0.2">
      <c r="B494" s="24"/>
      <c r="C494" s="54" t="s">
        <v>2109</v>
      </c>
      <c r="D494" s="54" t="s">
        <v>2110</v>
      </c>
      <c r="E494" s="17" t="s">
        <v>346</v>
      </c>
      <c r="F494" s="55">
        <v>1777.4</v>
      </c>
      <c r="H494" s="24"/>
    </row>
    <row r="495" spans="2:8" s="1" customFormat="1" ht="22.5" x14ac:dyDescent="0.2">
      <c r="B495" s="24"/>
      <c r="C495" s="54" t="s">
        <v>1903</v>
      </c>
      <c r="D495" s="54" t="s">
        <v>1904</v>
      </c>
      <c r="E495" s="17" t="s">
        <v>325</v>
      </c>
      <c r="F495" s="55">
        <v>796.1</v>
      </c>
      <c r="H495" s="24"/>
    </row>
    <row r="496" spans="2:8" s="1" customFormat="1" ht="22.5" x14ac:dyDescent="0.2">
      <c r="B496" s="24"/>
      <c r="C496" s="54" t="s">
        <v>2002</v>
      </c>
      <c r="D496" s="54" t="s">
        <v>2003</v>
      </c>
      <c r="E496" s="17" t="s">
        <v>352</v>
      </c>
      <c r="F496" s="55">
        <v>11.057</v>
      </c>
      <c r="H496" s="24"/>
    </row>
    <row r="497" spans="2:8" s="1" customFormat="1" ht="16.899999999999999" customHeight="1" x14ac:dyDescent="0.2">
      <c r="B497" s="24"/>
      <c r="C497" s="54" t="s">
        <v>2118</v>
      </c>
      <c r="D497" s="54" t="s">
        <v>2119</v>
      </c>
      <c r="E497" s="17" t="s">
        <v>352</v>
      </c>
      <c r="F497" s="55">
        <v>8.1739999999999995</v>
      </c>
      <c r="H497" s="24"/>
    </row>
    <row r="498" spans="2:8" s="1" customFormat="1" ht="16.899999999999999" customHeight="1" x14ac:dyDescent="0.2">
      <c r="B498" s="24"/>
      <c r="C498" s="54" t="s">
        <v>1918</v>
      </c>
      <c r="D498" s="54" t="s">
        <v>1919</v>
      </c>
      <c r="E498" s="17" t="s">
        <v>325</v>
      </c>
      <c r="F498" s="55">
        <v>144.27000000000001</v>
      </c>
      <c r="H498" s="24"/>
    </row>
    <row r="499" spans="2:8" s="1" customFormat="1" ht="16.899999999999999" customHeight="1" x14ac:dyDescent="0.2">
      <c r="B499" s="24"/>
      <c r="C499" s="50" t="s">
        <v>213</v>
      </c>
      <c r="D499" s="51" t="s">
        <v>214</v>
      </c>
      <c r="E499" s="52" t="s">
        <v>1</v>
      </c>
      <c r="F499" s="53">
        <v>4.5</v>
      </c>
      <c r="H499" s="24"/>
    </row>
    <row r="500" spans="2:8" s="1" customFormat="1" ht="16.899999999999999" customHeight="1" x14ac:dyDescent="0.2">
      <c r="B500" s="24"/>
      <c r="C500" s="54" t="s">
        <v>213</v>
      </c>
      <c r="D500" s="54" t="s">
        <v>2113</v>
      </c>
      <c r="E500" s="17" t="s">
        <v>1</v>
      </c>
      <c r="F500" s="55">
        <v>4.5</v>
      </c>
      <c r="H500" s="24"/>
    </row>
    <row r="501" spans="2:8" s="1" customFormat="1" ht="16.899999999999999" customHeight="1" x14ac:dyDescent="0.2">
      <c r="B501" s="24"/>
      <c r="C501" s="56" t="s">
        <v>4007</v>
      </c>
      <c r="H501" s="24"/>
    </row>
    <row r="502" spans="2:8" s="1" customFormat="1" ht="16.899999999999999" customHeight="1" x14ac:dyDescent="0.2">
      <c r="B502" s="24"/>
      <c r="C502" s="54" t="s">
        <v>2109</v>
      </c>
      <c r="D502" s="54" t="s">
        <v>2110</v>
      </c>
      <c r="E502" s="17" t="s">
        <v>346</v>
      </c>
      <c r="F502" s="55">
        <v>1777.4</v>
      </c>
      <c r="H502" s="24"/>
    </row>
    <row r="503" spans="2:8" s="1" customFormat="1" ht="22.5" x14ac:dyDescent="0.2">
      <c r="B503" s="24"/>
      <c r="C503" s="54" t="s">
        <v>1903</v>
      </c>
      <c r="D503" s="54" t="s">
        <v>1904</v>
      </c>
      <c r="E503" s="17" t="s">
        <v>325</v>
      </c>
      <c r="F503" s="55">
        <v>796.1</v>
      </c>
      <c r="H503" s="24"/>
    </row>
    <row r="504" spans="2:8" s="1" customFormat="1" ht="22.5" x14ac:dyDescent="0.2">
      <c r="B504" s="24"/>
      <c r="C504" s="54" t="s">
        <v>2002</v>
      </c>
      <c r="D504" s="54" t="s">
        <v>2003</v>
      </c>
      <c r="E504" s="17" t="s">
        <v>352</v>
      </c>
      <c r="F504" s="55">
        <v>11.057</v>
      </c>
      <c r="H504" s="24"/>
    </row>
    <row r="505" spans="2:8" s="1" customFormat="1" ht="16.899999999999999" customHeight="1" x14ac:dyDescent="0.2">
      <c r="B505" s="24"/>
      <c r="C505" s="54" t="s">
        <v>2118</v>
      </c>
      <c r="D505" s="54" t="s">
        <v>2119</v>
      </c>
      <c r="E505" s="17" t="s">
        <v>352</v>
      </c>
      <c r="F505" s="55">
        <v>8.1739999999999995</v>
      </c>
      <c r="H505" s="24"/>
    </row>
    <row r="506" spans="2:8" s="1" customFormat="1" ht="16.899999999999999" customHeight="1" x14ac:dyDescent="0.2">
      <c r="B506" s="24"/>
      <c r="C506" s="54" t="s">
        <v>1908</v>
      </c>
      <c r="D506" s="54" t="s">
        <v>1909</v>
      </c>
      <c r="E506" s="17" t="s">
        <v>325</v>
      </c>
      <c r="F506" s="55">
        <v>348.18</v>
      </c>
      <c r="H506" s="24"/>
    </row>
    <row r="507" spans="2:8" s="1" customFormat="1" ht="16.899999999999999" customHeight="1" x14ac:dyDescent="0.2">
      <c r="B507" s="24"/>
      <c r="C507" s="50" t="s">
        <v>216</v>
      </c>
      <c r="D507" s="51" t="s">
        <v>217</v>
      </c>
      <c r="E507" s="52" t="s">
        <v>1</v>
      </c>
      <c r="F507" s="53">
        <v>150</v>
      </c>
      <c r="H507" s="24"/>
    </row>
    <row r="508" spans="2:8" s="1" customFormat="1" ht="16.899999999999999" customHeight="1" x14ac:dyDescent="0.2">
      <c r="B508" s="24"/>
      <c r="C508" s="54" t="s">
        <v>1</v>
      </c>
      <c r="D508" s="54" t="s">
        <v>2132</v>
      </c>
      <c r="E508" s="17" t="s">
        <v>1</v>
      </c>
      <c r="F508" s="55">
        <v>136.345</v>
      </c>
      <c r="H508" s="24"/>
    </row>
    <row r="509" spans="2:8" s="1" customFormat="1" ht="16.899999999999999" customHeight="1" x14ac:dyDescent="0.2">
      <c r="B509" s="24"/>
      <c r="C509" s="54" t="s">
        <v>1</v>
      </c>
      <c r="D509" s="54" t="s">
        <v>2133</v>
      </c>
      <c r="E509" s="17" t="s">
        <v>1</v>
      </c>
      <c r="F509" s="55">
        <v>13.2</v>
      </c>
      <c r="H509" s="24"/>
    </row>
    <row r="510" spans="2:8" s="1" customFormat="1" ht="16.899999999999999" customHeight="1" x14ac:dyDescent="0.2">
      <c r="B510" s="24"/>
      <c r="C510" s="54" t="s">
        <v>1</v>
      </c>
      <c r="D510" s="54" t="s">
        <v>2134</v>
      </c>
      <c r="E510" s="17" t="s">
        <v>1</v>
      </c>
      <c r="F510" s="55">
        <v>0.45500000000000002</v>
      </c>
      <c r="H510" s="24"/>
    </row>
    <row r="511" spans="2:8" s="1" customFormat="1" ht="16.899999999999999" customHeight="1" x14ac:dyDescent="0.2">
      <c r="B511" s="24"/>
      <c r="C511" s="54" t="s">
        <v>216</v>
      </c>
      <c r="D511" s="54" t="s">
        <v>2135</v>
      </c>
      <c r="E511" s="17" t="s">
        <v>1</v>
      </c>
      <c r="F511" s="55">
        <v>150</v>
      </c>
      <c r="H511" s="24"/>
    </row>
    <row r="512" spans="2:8" s="1" customFormat="1" ht="16.899999999999999" customHeight="1" x14ac:dyDescent="0.2">
      <c r="B512" s="24"/>
      <c r="C512" s="56" t="s">
        <v>4007</v>
      </c>
      <c r="H512" s="24"/>
    </row>
    <row r="513" spans="2:8" s="1" customFormat="1" ht="16.899999999999999" customHeight="1" x14ac:dyDescent="0.2">
      <c r="B513" s="24"/>
      <c r="C513" s="54" t="s">
        <v>2129</v>
      </c>
      <c r="D513" s="54" t="s">
        <v>2130</v>
      </c>
      <c r="E513" s="17" t="s">
        <v>346</v>
      </c>
      <c r="F513" s="55">
        <v>150</v>
      </c>
      <c r="H513" s="24"/>
    </row>
    <row r="514" spans="2:8" s="1" customFormat="1" ht="16.899999999999999" customHeight="1" x14ac:dyDescent="0.2">
      <c r="B514" s="24"/>
      <c r="C514" s="54" t="s">
        <v>2137</v>
      </c>
      <c r="D514" s="54" t="s">
        <v>2138</v>
      </c>
      <c r="E514" s="17" t="s">
        <v>325</v>
      </c>
      <c r="F514" s="55">
        <v>15</v>
      </c>
      <c r="H514" s="24"/>
    </row>
    <row r="515" spans="2:8" s="1" customFormat="1" ht="16.899999999999999" customHeight="1" x14ac:dyDescent="0.2">
      <c r="B515" s="24"/>
      <c r="C515" s="50" t="s">
        <v>195</v>
      </c>
      <c r="D515" s="51" t="s">
        <v>196</v>
      </c>
      <c r="E515" s="52" t="s">
        <v>1</v>
      </c>
      <c r="F515" s="53">
        <v>15.555</v>
      </c>
      <c r="H515" s="24"/>
    </row>
    <row r="516" spans="2:8" s="1" customFormat="1" ht="16.899999999999999" customHeight="1" x14ac:dyDescent="0.2">
      <c r="B516" s="24"/>
      <c r="C516" s="54" t="s">
        <v>1</v>
      </c>
      <c r="D516" s="54" t="s">
        <v>2155</v>
      </c>
      <c r="E516" s="17" t="s">
        <v>1</v>
      </c>
      <c r="F516" s="55">
        <v>15.555</v>
      </c>
      <c r="H516" s="24"/>
    </row>
    <row r="517" spans="2:8" s="1" customFormat="1" ht="16.899999999999999" customHeight="1" x14ac:dyDescent="0.2">
      <c r="B517" s="24"/>
      <c r="C517" s="54" t="s">
        <v>195</v>
      </c>
      <c r="D517" s="54" t="s">
        <v>335</v>
      </c>
      <c r="E517" s="17" t="s">
        <v>1</v>
      </c>
      <c r="F517" s="55">
        <v>15.555</v>
      </c>
      <c r="H517" s="24"/>
    </row>
    <row r="518" spans="2:8" s="1" customFormat="1" ht="16.899999999999999" customHeight="1" x14ac:dyDescent="0.2">
      <c r="B518" s="24"/>
      <c r="C518" s="56" t="s">
        <v>4007</v>
      </c>
      <c r="H518" s="24"/>
    </row>
    <row r="519" spans="2:8" s="1" customFormat="1" ht="16.899999999999999" customHeight="1" x14ac:dyDescent="0.2">
      <c r="B519" s="24"/>
      <c r="C519" s="54" t="s">
        <v>2152</v>
      </c>
      <c r="D519" s="54" t="s">
        <v>2153</v>
      </c>
      <c r="E519" s="17" t="s">
        <v>325</v>
      </c>
      <c r="F519" s="55">
        <v>15.555</v>
      </c>
      <c r="H519" s="24"/>
    </row>
    <row r="520" spans="2:8" s="1" customFormat="1" ht="16.899999999999999" customHeight="1" x14ac:dyDescent="0.2">
      <c r="B520" s="24"/>
      <c r="C520" s="54" t="s">
        <v>2157</v>
      </c>
      <c r="D520" s="54" t="s">
        <v>2158</v>
      </c>
      <c r="E520" s="17" t="s">
        <v>325</v>
      </c>
      <c r="F520" s="55">
        <v>15.555</v>
      </c>
      <c r="H520" s="24"/>
    </row>
    <row r="521" spans="2:8" s="1" customFormat="1" ht="22.5" x14ac:dyDescent="0.2">
      <c r="B521" s="24"/>
      <c r="C521" s="54" t="s">
        <v>2161</v>
      </c>
      <c r="D521" s="54" t="s">
        <v>2162</v>
      </c>
      <c r="E521" s="17" t="s">
        <v>325</v>
      </c>
      <c r="F521" s="55">
        <v>15.555</v>
      </c>
      <c r="H521" s="24"/>
    </row>
    <row r="522" spans="2:8" s="1" customFormat="1" ht="16.899999999999999" customHeight="1" x14ac:dyDescent="0.2">
      <c r="B522" s="24"/>
      <c r="C522" s="50" t="s">
        <v>198</v>
      </c>
      <c r="D522" s="51" t="s">
        <v>199</v>
      </c>
      <c r="E522" s="52" t="s">
        <v>1</v>
      </c>
      <c r="F522" s="53">
        <v>18.899999999999999</v>
      </c>
      <c r="H522" s="24"/>
    </row>
    <row r="523" spans="2:8" s="1" customFormat="1" ht="16.899999999999999" customHeight="1" x14ac:dyDescent="0.2">
      <c r="B523" s="24"/>
      <c r="C523" s="54" t="s">
        <v>1</v>
      </c>
      <c r="D523" s="54" t="s">
        <v>2168</v>
      </c>
      <c r="E523" s="17" t="s">
        <v>1</v>
      </c>
      <c r="F523" s="55">
        <v>13.7</v>
      </c>
      <c r="H523" s="24"/>
    </row>
    <row r="524" spans="2:8" s="1" customFormat="1" ht="16.899999999999999" customHeight="1" x14ac:dyDescent="0.2">
      <c r="B524" s="24"/>
      <c r="C524" s="54" t="s">
        <v>1</v>
      </c>
      <c r="D524" s="54" t="s">
        <v>2169</v>
      </c>
      <c r="E524" s="17" t="s">
        <v>1</v>
      </c>
      <c r="F524" s="55">
        <v>5.2</v>
      </c>
      <c r="H524" s="24"/>
    </row>
    <row r="525" spans="2:8" s="1" customFormat="1" ht="16.899999999999999" customHeight="1" x14ac:dyDescent="0.2">
      <c r="B525" s="24"/>
      <c r="C525" s="54" t="s">
        <v>198</v>
      </c>
      <c r="D525" s="54" t="s">
        <v>335</v>
      </c>
      <c r="E525" s="17" t="s">
        <v>1</v>
      </c>
      <c r="F525" s="55">
        <v>18.899999999999999</v>
      </c>
      <c r="H525" s="24"/>
    </row>
    <row r="526" spans="2:8" s="1" customFormat="1" ht="16.899999999999999" customHeight="1" x14ac:dyDescent="0.2">
      <c r="B526" s="24"/>
      <c r="C526" s="56" t="s">
        <v>4007</v>
      </c>
      <c r="H526" s="24"/>
    </row>
    <row r="527" spans="2:8" s="1" customFormat="1" ht="16.899999999999999" customHeight="1" x14ac:dyDescent="0.2">
      <c r="B527" s="24"/>
      <c r="C527" s="54" t="s">
        <v>2165</v>
      </c>
      <c r="D527" s="54" t="s">
        <v>2166</v>
      </c>
      <c r="E527" s="17" t="s">
        <v>325</v>
      </c>
      <c r="F527" s="55">
        <v>18.899999999999999</v>
      </c>
      <c r="H527" s="24"/>
    </row>
    <row r="528" spans="2:8" s="1" customFormat="1" ht="16.899999999999999" customHeight="1" x14ac:dyDescent="0.2">
      <c r="B528" s="24"/>
      <c r="C528" s="54" t="s">
        <v>2171</v>
      </c>
      <c r="D528" s="54" t="s">
        <v>2172</v>
      </c>
      <c r="E528" s="17" t="s">
        <v>325</v>
      </c>
      <c r="F528" s="55">
        <v>18.899999999999999</v>
      </c>
      <c r="H528" s="24"/>
    </row>
    <row r="529" spans="2:8" s="1" customFormat="1" ht="16.899999999999999" customHeight="1" x14ac:dyDescent="0.2">
      <c r="B529" s="24"/>
      <c r="C529" s="50" t="s">
        <v>169</v>
      </c>
      <c r="D529" s="51" t="s">
        <v>170</v>
      </c>
      <c r="E529" s="52" t="s">
        <v>1</v>
      </c>
      <c r="F529" s="53">
        <v>354.01600000000002</v>
      </c>
      <c r="H529" s="24"/>
    </row>
    <row r="530" spans="2:8" s="1" customFormat="1" ht="16.899999999999999" customHeight="1" x14ac:dyDescent="0.2">
      <c r="B530" s="24"/>
      <c r="C530" s="54" t="s">
        <v>1</v>
      </c>
      <c r="D530" s="54" t="s">
        <v>2473</v>
      </c>
      <c r="E530" s="17" t="s">
        <v>1</v>
      </c>
      <c r="F530" s="55">
        <v>128.09200000000001</v>
      </c>
      <c r="H530" s="24"/>
    </row>
    <row r="531" spans="2:8" s="1" customFormat="1" ht="16.899999999999999" customHeight="1" x14ac:dyDescent="0.2">
      <c r="B531" s="24"/>
      <c r="C531" s="54" t="s">
        <v>1</v>
      </c>
      <c r="D531" s="54" t="s">
        <v>2474</v>
      </c>
      <c r="E531" s="17" t="s">
        <v>1</v>
      </c>
      <c r="F531" s="55">
        <v>36.820999999999998</v>
      </c>
      <c r="H531" s="24"/>
    </row>
    <row r="532" spans="2:8" s="1" customFormat="1" ht="16.899999999999999" customHeight="1" x14ac:dyDescent="0.2">
      <c r="B532" s="24"/>
      <c r="C532" s="54" t="s">
        <v>1</v>
      </c>
      <c r="D532" s="54" t="s">
        <v>2475</v>
      </c>
      <c r="E532" s="17" t="s">
        <v>1</v>
      </c>
      <c r="F532" s="55">
        <v>18.032</v>
      </c>
      <c r="H532" s="24"/>
    </row>
    <row r="533" spans="2:8" s="1" customFormat="1" ht="16.899999999999999" customHeight="1" x14ac:dyDescent="0.2">
      <c r="B533" s="24"/>
      <c r="C533" s="54" t="s">
        <v>1</v>
      </c>
      <c r="D533" s="54" t="s">
        <v>1143</v>
      </c>
      <c r="E533" s="17" t="s">
        <v>1</v>
      </c>
      <c r="F533" s="55">
        <v>1.3</v>
      </c>
      <c r="H533" s="24"/>
    </row>
    <row r="534" spans="2:8" s="1" customFormat="1" ht="16.899999999999999" customHeight="1" x14ac:dyDescent="0.2">
      <c r="B534" s="24"/>
      <c r="C534" s="54" t="s">
        <v>1</v>
      </c>
      <c r="D534" s="54" t="s">
        <v>1144</v>
      </c>
      <c r="E534" s="17" t="s">
        <v>1</v>
      </c>
      <c r="F534" s="55">
        <v>45.255000000000003</v>
      </c>
      <c r="H534" s="24"/>
    </row>
    <row r="535" spans="2:8" s="1" customFormat="1" ht="16.899999999999999" customHeight="1" x14ac:dyDescent="0.2">
      <c r="B535" s="24"/>
      <c r="C535" s="54" t="s">
        <v>1</v>
      </c>
      <c r="D535" s="54" t="s">
        <v>1145</v>
      </c>
      <c r="E535" s="17" t="s">
        <v>1</v>
      </c>
      <c r="F535" s="55">
        <v>6.7910000000000004</v>
      </c>
      <c r="H535" s="24"/>
    </row>
    <row r="536" spans="2:8" s="1" customFormat="1" ht="16.899999999999999" customHeight="1" x14ac:dyDescent="0.2">
      <c r="B536" s="24"/>
      <c r="C536" s="54" t="s">
        <v>1</v>
      </c>
      <c r="D536" s="54" t="s">
        <v>2476</v>
      </c>
      <c r="E536" s="17" t="s">
        <v>1</v>
      </c>
      <c r="F536" s="55">
        <v>9.1999999999999993</v>
      </c>
      <c r="H536" s="24"/>
    </row>
    <row r="537" spans="2:8" s="1" customFormat="1" ht="16.899999999999999" customHeight="1" x14ac:dyDescent="0.2">
      <c r="B537" s="24"/>
      <c r="C537" s="54" t="s">
        <v>1</v>
      </c>
      <c r="D537" s="54" t="s">
        <v>2477</v>
      </c>
      <c r="E537" s="17" t="s">
        <v>1</v>
      </c>
      <c r="F537" s="55">
        <v>108.52500000000001</v>
      </c>
      <c r="H537" s="24"/>
    </row>
    <row r="538" spans="2:8" s="1" customFormat="1" ht="16.899999999999999" customHeight="1" x14ac:dyDescent="0.2">
      <c r="B538" s="24"/>
      <c r="C538" s="54" t="s">
        <v>169</v>
      </c>
      <c r="D538" s="54" t="s">
        <v>2478</v>
      </c>
      <c r="E538" s="17" t="s">
        <v>1</v>
      </c>
      <c r="F538" s="55">
        <v>354.01600000000002</v>
      </c>
      <c r="H538" s="24"/>
    </row>
    <row r="539" spans="2:8" s="1" customFormat="1" ht="16.899999999999999" customHeight="1" x14ac:dyDescent="0.2">
      <c r="B539" s="24"/>
      <c r="C539" s="56" t="s">
        <v>4007</v>
      </c>
      <c r="H539" s="24"/>
    </row>
    <row r="540" spans="2:8" s="1" customFormat="1" ht="16.899999999999999" customHeight="1" x14ac:dyDescent="0.2">
      <c r="B540" s="24"/>
      <c r="C540" s="54" t="s">
        <v>2470</v>
      </c>
      <c r="D540" s="54" t="s">
        <v>2471</v>
      </c>
      <c r="E540" s="17" t="s">
        <v>325</v>
      </c>
      <c r="F540" s="55">
        <v>766.20600000000002</v>
      </c>
      <c r="H540" s="24"/>
    </row>
    <row r="541" spans="2:8" s="1" customFormat="1" ht="16.899999999999999" customHeight="1" x14ac:dyDescent="0.2">
      <c r="B541" s="24"/>
      <c r="C541" s="54" t="s">
        <v>2494</v>
      </c>
      <c r="D541" s="54" t="s">
        <v>2495</v>
      </c>
      <c r="E541" s="17" t="s">
        <v>325</v>
      </c>
      <c r="F541" s="55">
        <v>766.20600000000002</v>
      </c>
      <c r="H541" s="24"/>
    </row>
    <row r="542" spans="2:8" s="1" customFormat="1" ht="16.899999999999999" customHeight="1" x14ac:dyDescent="0.2">
      <c r="B542" s="24"/>
      <c r="C542" s="54" t="s">
        <v>2498</v>
      </c>
      <c r="D542" s="54" t="s">
        <v>2499</v>
      </c>
      <c r="E542" s="17" t="s">
        <v>325</v>
      </c>
      <c r="F542" s="55">
        <v>766.20600000000002</v>
      </c>
      <c r="H542" s="24"/>
    </row>
    <row r="543" spans="2:8" s="1" customFormat="1" ht="16.899999999999999" customHeight="1" x14ac:dyDescent="0.2">
      <c r="B543" s="24"/>
      <c r="C543" s="50" t="s">
        <v>172</v>
      </c>
      <c r="D543" s="51" t="s">
        <v>173</v>
      </c>
      <c r="E543" s="52" t="s">
        <v>1</v>
      </c>
      <c r="F543" s="53">
        <v>412.19</v>
      </c>
      <c r="H543" s="24"/>
    </row>
    <row r="544" spans="2:8" s="1" customFormat="1" ht="16.899999999999999" customHeight="1" x14ac:dyDescent="0.2">
      <c r="B544" s="24"/>
      <c r="C544" s="54" t="s">
        <v>1</v>
      </c>
      <c r="D544" s="54" t="s">
        <v>2479</v>
      </c>
      <c r="E544" s="17" t="s">
        <v>1</v>
      </c>
      <c r="F544" s="55">
        <v>42.48</v>
      </c>
      <c r="H544" s="24"/>
    </row>
    <row r="545" spans="2:8" s="1" customFormat="1" ht="22.5" x14ac:dyDescent="0.2">
      <c r="B545" s="24"/>
      <c r="C545" s="54" t="s">
        <v>1</v>
      </c>
      <c r="D545" s="54" t="s">
        <v>2480</v>
      </c>
      <c r="E545" s="17" t="s">
        <v>1</v>
      </c>
      <c r="F545" s="55">
        <v>328.53500000000003</v>
      </c>
      <c r="H545" s="24"/>
    </row>
    <row r="546" spans="2:8" s="1" customFormat="1" ht="16.899999999999999" customHeight="1" x14ac:dyDescent="0.2">
      <c r="B546" s="24"/>
      <c r="C546" s="54" t="s">
        <v>1</v>
      </c>
      <c r="D546" s="54" t="s">
        <v>2481</v>
      </c>
      <c r="E546" s="17" t="s">
        <v>1</v>
      </c>
      <c r="F546" s="55">
        <v>-26.46</v>
      </c>
      <c r="H546" s="24"/>
    </row>
    <row r="547" spans="2:8" s="1" customFormat="1" ht="16.899999999999999" customHeight="1" x14ac:dyDescent="0.2">
      <c r="B547" s="24"/>
      <c r="C547" s="54" t="s">
        <v>1</v>
      </c>
      <c r="D547" s="54" t="s">
        <v>2482</v>
      </c>
      <c r="E547" s="17" t="s">
        <v>1</v>
      </c>
      <c r="F547" s="55">
        <v>7.56</v>
      </c>
      <c r="H547" s="24"/>
    </row>
    <row r="548" spans="2:8" s="1" customFormat="1" ht="16.899999999999999" customHeight="1" x14ac:dyDescent="0.2">
      <c r="B548" s="24"/>
      <c r="C548" s="54" t="s">
        <v>1</v>
      </c>
      <c r="D548" s="54" t="s">
        <v>2483</v>
      </c>
      <c r="E548" s="17" t="s">
        <v>1</v>
      </c>
      <c r="F548" s="55">
        <v>-2.31</v>
      </c>
      <c r="H548" s="24"/>
    </row>
    <row r="549" spans="2:8" s="1" customFormat="1" ht="16.899999999999999" customHeight="1" x14ac:dyDescent="0.2">
      <c r="B549" s="24"/>
      <c r="C549" s="54" t="s">
        <v>1</v>
      </c>
      <c r="D549" s="54" t="s">
        <v>2484</v>
      </c>
      <c r="E549" s="17" t="s">
        <v>1</v>
      </c>
      <c r="F549" s="55">
        <v>1.26</v>
      </c>
      <c r="H549" s="24"/>
    </row>
    <row r="550" spans="2:8" s="1" customFormat="1" ht="16.899999999999999" customHeight="1" x14ac:dyDescent="0.2">
      <c r="B550" s="24"/>
      <c r="C550" s="54" t="s">
        <v>1</v>
      </c>
      <c r="D550" s="54" t="s">
        <v>2485</v>
      </c>
      <c r="E550" s="17" t="s">
        <v>1</v>
      </c>
      <c r="F550" s="55">
        <v>-8.19</v>
      </c>
      <c r="H550" s="24"/>
    </row>
    <row r="551" spans="2:8" s="1" customFormat="1" ht="16.899999999999999" customHeight="1" x14ac:dyDescent="0.2">
      <c r="B551" s="24"/>
      <c r="C551" s="54" t="s">
        <v>1</v>
      </c>
      <c r="D551" s="54" t="s">
        <v>2486</v>
      </c>
      <c r="E551" s="17" t="s">
        <v>1</v>
      </c>
      <c r="F551" s="55">
        <v>1.68</v>
      </c>
      <c r="H551" s="24"/>
    </row>
    <row r="552" spans="2:8" s="1" customFormat="1" ht="16.899999999999999" customHeight="1" x14ac:dyDescent="0.2">
      <c r="B552" s="24"/>
      <c r="C552" s="54" t="s">
        <v>1</v>
      </c>
      <c r="D552" s="54" t="s">
        <v>2487</v>
      </c>
      <c r="E552" s="17" t="s">
        <v>1</v>
      </c>
      <c r="F552" s="55">
        <v>76.650000000000006</v>
      </c>
      <c r="H552" s="24"/>
    </row>
    <row r="553" spans="2:8" s="1" customFormat="1" ht="16.899999999999999" customHeight="1" x14ac:dyDescent="0.2">
      <c r="B553" s="24"/>
      <c r="C553" s="54" t="s">
        <v>1</v>
      </c>
      <c r="D553" s="54" t="s">
        <v>2488</v>
      </c>
      <c r="E553" s="17" t="s">
        <v>1</v>
      </c>
      <c r="F553" s="55">
        <v>-5.46</v>
      </c>
      <c r="H553" s="24"/>
    </row>
    <row r="554" spans="2:8" s="1" customFormat="1" ht="16.899999999999999" customHeight="1" x14ac:dyDescent="0.2">
      <c r="B554" s="24"/>
      <c r="C554" s="54" t="s">
        <v>1</v>
      </c>
      <c r="D554" s="54" t="s">
        <v>2486</v>
      </c>
      <c r="E554" s="17" t="s">
        <v>1</v>
      </c>
      <c r="F554" s="55">
        <v>1.68</v>
      </c>
      <c r="H554" s="24"/>
    </row>
    <row r="555" spans="2:8" s="1" customFormat="1" ht="16.899999999999999" customHeight="1" x14ac:dyDescent="0.2">
      <c r="B555" s="24"/>
      <c r="C555" s="54" t="s">
        <v>1</v>
      </c>
      <c r="D555" s="54" t="s">
        <v>2489</v>
      </c>
      <c r="E555" s="17" t="s">
        <v>1</v>
      </c>
      <c r="F555" s="55">
        <v>-4.8929999999999998</v>
      </c>
      <c r="H555" s="24"/>
    </row>
    <row r="556" spans="2:8" s="1" customFormat="1" ht="16.899999999999999" customHeight="1" x14ac:dyDescent="0.2">
      <c r="B556" s="24"/>
      <c r="C556" s="54" t="s">
        <v>1</v>
      </c>
      <c r="D556" s="54" t="s">
        <v>2490</v>
      </c>
      <c r="E556" s="17" t="s">
        <v>1</v>
      </c>
      <c r="F556" s="55">
        <v>-1.5760000000000001</v>
      </c>
      <c r="H556" s="24"/>
    </row>
    <row r="557" spans="2:8" s="1" customFormat="1" ht="16.899999999999999" customHeight="1" x14ac:dyDescent="0.2">
      <c r="B557" s="24"/>
      <c r="C557" s="54" t="s">
        <v>1</v>
      </c>
      <c r="D557" s="54" t="s">
        <v>2491</v>
      </c>
      <c r="E557" s="17" t="s">
        <v>1</v>
      </c>
      <c r="F557" s="55">
        <v>1.234</v>
      </c>
      <c r="H557" s="24"/>
    </row>
    <row r="558" spans="2:8" s="1" customFormat="1" ht="16.899999999999999" customHeight="1" x14ac:dyDescent="0.2">
      <c r="B558" s="24"/>
      <c r="C558" s="54" t="s">
        <v>172</v>
      </c>
      <c r="D558" s="54" t="s">
        <v>2492</v>
      </c>
      <c r="E558" s="17" t="s">
        <v>1</v>
      </c>
      <c r="F558" s="55">
        <v>412.19</v>
      </c>
      <c r="H558" s="24"/>
    </row>
    <row r="559" spans="2:8" s="1" customFormat="1" ht="16.899999999999999" customHeight="1" x14ac:dyDescent="0.2">
      <c r="B559" s="24"/>
      <c r="C559" s="56" t="s">
        <v>4007</v>
      </c>
      <c r="H559" s="24"/>
    </row>
    <row r="560" spans="2:8" s="1" customFormat="1" ht="16.899999999999999" customHeight="1" x14ac:dyDescent="0.2">
      <c r="B560" s="24"/>
      <c r="C560" s="54" t="s">
        <v>2470</v>
      </c>
      <c r="D560" s="54" t="s">
        <v>2471</v>
      </c>
      <c r="E560" s="17" t="s">
        <v>325</v>
      </c>
      <c r="F560" s="55">
        <v>766.20600000000002</v>
      </c>
      <c r="H560" s="24"/>
    </row>
    <row r="561" spans="2:8" s="1" customFormat="1" ht="16.899999999999999" customHeight="1" x14ac:dyDescent="0.2">
      <c r="B561" s="24"/>
      <c r="C561" s="54" t="s">
        <v>2494</v>
      </c>
      <c r="D561" s="54" t="s">
        <v>2495</v>
      </c>
      <c r="E561" s="17" t="s">
        <v>325</v>
      </c>
      <c r="F561" s="55">
        <v>766.20600000000002</v>
      </c>
      <c r="H561" s="24"/>
    </row>
    <row r="562" spans="2:8" s="1" customFormat="1" ht="16.899999999999999" customHeight="1" x14ac:dyDescent="0.2">
      <c r="B562" s="24"/>
      <c r="C562" s="54" t="s">
        <v>2498</v>
      </c>
      <c r="D562" s="54" t="s">
        <v>2499</v>
      </c>
      <c r="E562" s="17" t="s">
        <v>325</v>
      </c>
      <c r="F562" s="55">
        <v>766.20600000000002</v>
      </c>
      <c r="H562" s="24"/>
    </row>
    <row r="563" spans="2:8" s="1" customFormat="1" ht="16.899999999999999" customHeight="1" x14ac:dyDescent="0.2">
      <c r="B563" s="24"/>
      <c r="C563" s="50" t="s">
        <v>166</v>
      </c>
      <c r="D563" s="51" t="s">
        <v>167</v>
      </c>
      <c r="E563" s="52" t="s">
        <v>1</v>
      </c>
      <c r="F563" s="53">
        <v>321.73700000000002</v>
      </c>
      <c r="H563" s="24"/>
    </row>
    <row r="564" spans="2:8" s="1" customFormat="1" ht="16.899999999999999" customHeight="1" x14ac:dyDescent="0.2">
      <c r="B564" s="24"/>
      <c r="C564" s="54" t="s">
        <v>1</v>
      </c>
      <c r="D564" s="54" t="s">
        <v>1229</v>
      </c>
      <c r="E564" s="17" t="s">
        <v>1</v>
      </c>
      <c r="F564" s="55">
        <v>229.928</v>
      </c>
      <c r="H564" s="24"/>
    </row>
    <row r="565" spans="2:8" s="1" customFormat="1" ht="16.899999999999999" customHeight="1" x14ac:dyDescent="0.2">
      <c r="B565" s="24"/>
      <c r="C565" s="54" t="s">
        <v>1</v>
      </c>
      <c r="D565" s="54" t="s">
        <v>1230</v>
      </c>
      <c r="E565" s="17" t="s">
        <v>1</v>
      </c>
      <c r="F565" s="55">
        <v>66.093999999999994</v>
      </c>
      <c r="H565" s="24"/>
    </row>
    <row r="566" spans="2:8" s="1" customFormat="1" ht="16.899999999999999" customHeight="1" x14ac:dyDescent="0.2">
      <c r="B566" s="24"/>
      <c r="C566" s="54" t="s">
        <v>1</v>
      </c>
      <c r="D566" s="54" t="s">
        <v>1136</v>
      </c>
      <c r="E566" s="17" t="s">
        <v>1</v>
      </c>
      <c r="F566" s="55">
        <v>43.747</v>
      </c>
      <c r="H566" s="24"/>
    </row>
    <row r="567" spans="2:8" s="1" customFormat="1" ht="16.899999999999999" customHeight="1" x14ac:dyDescent="0.2">
      <c r="B567" s="24"/>
      <c r="C567" s="54" t="s">
        <v>1</v>
      </c>
      <c r="D567" s="54" t="s">
        <v>1231</v>
      </c>
      <c r="E567" s="17" t="s">
        <v>1</v>
      </c>
      <c r="F567" s="55">
        <v>-18.032</v>
      </c>
      <c r="H567" s="24"/>
    </row>
    <row r="568" spans="2:8" s="1" customFormat="1" ht="16.899999999999999" customHeight="1" x14ac:dyDescent="0.2">
      <c r="B568" s="24"/>
      <c r="C568" s="54" t="s">
        <v>166</v>
      </c>
      <c r="D568" s="54" t="s">
        <v>1137</v>
      </c>
      <c r="E568" s="17" t="s">
        <v>1</v>
      </c>
      <c r="F568" s="55">
        <v>321.73700000000002</v>
      </c>
      <c r="H568" s="24"/>
    </row>
    <row r="569" spans="2:8" s="1" customFormat="1" ht="16.899999999999999" customHeight="1" x14ac:dyDescent="0.2">
      <c r="B569" s="24"/>
      <c r="C569" s="56" t="s">
        <v>4007</v>
      </c>
      <c r="H569" s="24"/>
    </row>
    <row r="570" spans="2:8" s="1" customFormat="1" ht="16.899999999999999" customHeight="1" x14ac:dyDescent="0.2">
      <c r="B570" s="24"/>
      <c r="C570" s="54" t="s">
        <v>1226</v>
      </c>
      <c r="D570" s="54" t="s">
        <v>1227</v>
      </c>
      <c r="E570" s="17" t="s">
        <v>325</v>
      </c>
      <c r="F570" s="55">
        <v>321.73700000000002</v>
      </c>
      <c r="H570" s="24"/>
    </row>
    <row r="571" spans="2:8" s="1" customFormat="1" ht="16.899999999999999" customHeight="1" x14ac:dyDescent="0.2">
      <c r="B571" s="24"/>
      <c r="C571" s="54" t="s">
        <v>1222</v>
      </c>
      <c r="D571" s="54" t="s">
        <v>1223</v>
      </c>
      <c r="E571" s="17" t="s">
        <v>325</v>
      </c>
      <c r="F571" s="55">
        <v>321.73700000000002</v>
      </c>
      <c r="H571" s="24"/>
    </row>
    <row r="572" spans="2:8" s="1" customFormat="1" ht="16.899999999999999" customHeight="1" x14ac:dyDescent="0.2">
      <c r="B572" s="24"/>
      <c r="C572" s="50" t="s">
        <v>222</v>
      </c>
      <c r="D572" s="51" t="s">
        <v>223</v>
      </c>
      <c r="E572" s="52" t="s">
        <v>1</v>
      </c>
      <c r="F572" s="53">
        <v>7.8</v>
      </c>
      <c r="H572" s="24"/>
    </row>
    <row r="573" spans="2:8" s="1" customFormat="1" ht="16.899999999999999" customHeight="1" x14ac:dyDescent="0.2">
      <c r="B573" s="24"/>
      <c r="C573" s="54" t="s">
        <v>222</v>
      </c>
      <c r="D573" s="54" t="s">
        <v>2051</v>
      </c>
      <c r="E573" s="17" t="s">
        <v>1</v>
      </c>
      <c r="F573" s="55">
        <v>7.8</v>
      </c>
      <c r="H573" s="24"/>
    </row>
    <row r="574" spans="2:8" s="1" customFormat="1" ht="16.899999999999999" customHeight="1" x14ac:dyDescent="0.2">
      <c r="B574" s="24"/>
      <c r="C574" s="56" t="s">
        <v>4007</v>
      </c>
      <c r="H574" s="24"/>
    </row>
    <row r="575" spans="2:8" s="1" customFormat="1" ht="22.5" x14ac:dyDescent="0.2">
      <c r="B575" s="24"/>
      <c r="C575" s="54" t="s">
        <v>2048</v>
      </c>
      <c r="D575" s="54" t="s">
        <v>2049</v>
      </c>
      <c r="E575" s="17" t="s">
        <v>346</v>
      </c>
      <c r="F575" s="55">
        <v>76.95</v>
      </c>
      <c r="H575" s="24"/>
    </row>
    <row r="576" spans="2:8" s="1" customFormat="1" ht="22.5" x14ac:dyDescent="0.2">
      <c r="B576" s="24"/>
      <c r="C576" s="54" t="s">
        <v>2002</v>
      </c>
      <c r="D576" s="54" t="s">
        <v>2003</v>
      </c>
      <c r="E576" s="17" t="s">
        <v>352</v>
      </c>
      <c r="F576" s="55">
        <v>11.057</v>
      </c>
      <c r="H576" s="24"/>
    </row>
    <row r="577" spans="2:8" s="1" customFormat="1" ht="16.899999999999999" customHeight="1" x14ac:dyDescent="0.2">
      <c r="B577" s="24"/>
      <c r="C577" s="54" t="s">
        <v>2098</v>
      </c>
      <c r="D577" s="54" t="s">
        <v>2099</v>
      </c>
      <c r="E577" s="17" t="s">
        <v>352</v>
      </c>
      <c r="F577" s="55">
        <v>2.3330000000000002</v>
      </c>
      <c r="H577" s="24"/>
    </row>
    <row r="578" spans="2:8" s="1" customFormat="1" ht="16.899999999999999" customHeight="1" x14ac:dyDescent="0.2">
      <c r="B578" s="24"/>
      <c r="C578" s="54" t="s">
        <v>2055</v>
      </c>
      <c r="D578" s="54" t="s">
        <v>2056</v>
      </c>
      <c r="E578" s="17" t="s">
        <v>352</v>
      </c>
      <c r="F578" s="55">
        <v>1.639</v>
      </c>
      <c r="H578" s="24"/>
    </row>
    <row r="579" spans="2:8" s="1" customFormat="1" ht="16.899999999999999" customHeight="1" x14ac:dyDescent="0.2">
      <c r="B579" s="24"/>
      <c r="C579" s="50" t="s">
        <v>225</v>
      </c>
      <c r="D579" s="51" t="s">
        <v>226</v>
      </c>
      <c r="E579" s="52" t="s">
        <v>1</v>
      </c>
      <c r="F579" s="53">
        <v>47.8</v>
      </c>
      <c r="H579" s="24"/>
    </row>
    <row r="580" spans="2:8" s="1" customFormat="1" ht="16.899999999999999" customHeight="1" x14ac:dyDescent="0.2">
      <c r="B580" s="24"/>
      <c r="C580" s="54" t="s">
        <v>225</v>
      </c>
      <c r="D580" s="54" t="s">
        <v>2052</v>
      </c>
      <c r="E580" s="17" t="s">
        <v>1</v>
      </c>
      <c r="F580" s="55">
        <v>47.8</v>
      </c>
      <c r="H580" s="24"/>
    </row>
    <row r="581" spans="2:8" s="1" customFormat="1" ht="16.899999999999999" customHeight="1" x14ac:dyDescent="0.2">
      <c r="B581" s="24"/>
      <c r="C581" s="56" t="s">
        <v>4007</v>
      </c>
      <c r="H581" s="24"/>
    </row>
    <row r="582" spans="2:8" s="1" customFormat="1" ht="22.5" x14ac:dyDescent="0.2">
      <c r="B582" s="24"/>
      <c r="C582" s="54" t="s">
        <v>2048</v>
      </c>
      <c r="D582" s="54" t="s">
        <v>2049</v>
      </c>
      <c r="E582" s="17" t="s">
        <v>346</v>
      </c>
      <c r="F582" s="55">
        <v>76.95</v>
      </c>
      <c r="H582" s="24"/>
    </row>
    <row r="583" spans="2:8" s="1" customFormat="1" ht="22.5" x14ac:dyDescent="0.2">
      <c r="B583" s="24"/>
      <c r="C583" s="54" t="s">
        <v>2002</v>
      </c>
      <c r="D583" s="54" t="s">
        <v>2003</v>
      </c>
      <c r="E583" s="17" t="s">
        <v>352</v>
      </c>
      <c r="F583" s="55">
        <v>11.057</v>
      </c>
      <c r="H583" s="24"/>
    </row>
    <row r="584" spans="2:8" s="1" customFormat="1" ht="16.899999999999999" customHeight="1" x14ac:dyDescent="0.2">
      <c r="B584" s="24"/>
      <c r="C584" s="54" t="s">
        <v>2098</v>
      </c>
      <c r="D584" s="54" t="s">
        <v>2099</v>
      </c>
      <c r="E584" s="17" t="s">
        <v>352</v>
      </c>
      <c r="F584" s="55">
        <v>2.3330000000000002</v>
      </c>
      <c r="H584" s="24"/>
    </row>
    <row r="585" spans="2:8" s="1" customFormat="1" ht="16.899999999999999" customHeight="1" x14ac:dyDescent="0.2">
      <c r="B585" s="24"/>
      <c r="C585" s="54" t="s">
        <v>2055</v>
      </c>
      <c r="D585" s="54" t="s">
        <v>2056</v>
      </c>
      <c r="E585" s="17" t="s">
        <v>352</v>
      </c>
      <c r="F585" s="55">
        <v>1.639</v>
      </c>
      <c r="H585" s="24"/>
    </row>
    <row r="586" spans="2:8" s="1" customFormat="1" ht="16.899999999999999" customHeight="1" x14ac:dyDescent="0.2">
      <c r="B586" s="24"/>
      <c r="C586" s="50" t="s">
        <v>228</v>
      </c>
      <c r="D586" s="51" t="s">
        <v>229</v>
      </c>
      <c r="E586" s="52" t="s">
        <v>1</v>
      </c>
      <c r="F586" s="53">
        <v>21.35</v>
      </c>
      <c r="H586" s="24"/>
    </row>
    <row r="587" spans="2:8" s="1" customFormat="1" ht="16.899999999999999" customHeight="1" x14ac:dyDescent="0.2">
      <c r="B587" s="24"/>
      <c r="C587" s="54" t="s">
        <v>228</v>
      </c>
      <c r="D587" s="54" t="s">
        <v>2053</v>
      </c>
      <c r="E587" s="17" t="s">
        <v>1</v>
      </c>
      <c r="F587" s="55">
        <v>21.35</v>
      </c>
      <c r="H587" s="24"/>
    </row>
    <row r="588" spans="2:8" s="1" customFormat="1" ht="16.899999999999999" customHeight="1" x14ac:dyDescent="0.2">
      <c r="B588" s="24"/>
      <c r="C588" s="56" t="s">
        <v>4007</v>
      </c>
      <c r="H588" s="24"/>
    </row>
    <row r="589" spans="2:8" s="1" customFormat="1" ht="22.5" x14ac:dyDescent="0.2">
      <c r="B589" s="24"/>
      <c r="C589" s="54" t="s">
        <v>2048</v>
      </c>
      <c r="D589" s="54" t="s">
        <v>2049</v>
      </c>
      <c r="E589" s="17" t="s">
        <v>346</v>
      </c>
      <c r="F589" s="55">
        <v>76.95</v>
      </c>
      <c r="H589" s="24"/>
    </row>
    <row r="590" spans="2:8" s="1" customFormat="1" ht="22.5" x14ac:dyDescent="0.2">
      <c r="B590" s="24"/>
      <c r="C590" s="54" t="s">
        <v>2002</v>
      </c>
      <c r="D590" s="54" t="s">
        <v>2003</v>
      </c>
      <c r="E590" s="17" t="s">
        <v>352</v>
      </c>
      <c r="F590" s="55">
        <v>11.057</v>
      </c>
      <c r="H590" s="24"/>
    </row>
    <row r="591" spans="2:8" s="1" customFormat="1" ht="16.899999999999999" customHeight="1" x14ac:dyDescent="0.2">
      <c r="B591" s="24"/>
      <c r="C591" s="54" t="s">
        <v>2098</v>
      </c>
      <c r="D591" s="54" t="s">
        <v>2099</v>
      </c>
      <c r="E591" s="17" t="s">
        <v>352</v>
      </c>
      <c r="F591" s="55">
        <v>2.3330000000000002</v>
      </c>
      <c r="H591" s="24"/>
    </row>
    <row r="592" spans="2:8" s="1" customFormat="1" ht="16.899999999999999" customHeight="1" x14ac:dyDescent="0.2">
      <c r="B592" s="24"/>
      <c r="C592" s="54" t="s">
        <v>2055</v>
      </c>
      <c r="D592" s="54" t="s">
        <v>2056</v>
      </c>
      <c r="E592" s="17" t="s">
        <v>352</v>
      </c>
      <c r="F592" s="55">
        <v>1.639</v>
      </c>
      <c r="H592" s="24"/>
    </row>
    <row r="593" spans="2:8" s="1" customFormat="1" ht="16.899999999999999" customHeight="1" x14ac:dyDescent="0.2">
      <c r="B593" s="24"/>
      <c r="C593" s="50" t="s">
        <v>231</v>
      </c>
      <c r="D593" s="51" t="s">
        <v>232</v>
      </c>
      <c r="E593" s="52" t="s">
        <v>1</v>
      </c>
      <c r="F593" s="53">
        <v>23.6</v>
      </c>
      <c r="H593" s="24"/>
    </row>
    <row r="594" spans="2:8" s="1" customFormat="1" ht="16.899999999999999" customHeight="1" x14ac:dyDescent="0.2">
      <c r="B594" s="24"/>
      <c r="C594" s="54" t="s">
        <v>1</v>
      </c>
      <c r="D594" s="54" t="s">
        <v>2070</v>
      </c>
      <c r="E594" s="17" t="s">
        <v>1</v>
      </c>
      <c r="F594" s="55">
        <v>12</v>
      </c>
      <c r="H594" s="24"/>
    </row>
    <row r="595" spans="2:8" s="1" customFormat="1" ht="16.899999999999999" customHeight="1" x14ac:dyDescent="0.2">
      <c r="B595" s="24"/>
      <c r="C595" s="54" t="s">
        <v>1</v>
      </c>
      <c r="D595" s="54" t="s">
        <v>2071</v>
      </c>
      <c r="E595" s="17" t="s">
        <v>1</v>
      </c>
      <c r="F595" s="55">
        <v>8</v>
      </c>
      <c r="H595" s="24"/>
    </row>
    <row r="596" spans="2:8" s="1" customFormat="1" ht="16.899999999999999" customHeight="1" x14ac:dyDescent="0.2">
      <c r="B596" s="24"/>
      <c r="C596" s="54" t="s">
        <v>1</v>
      </c>
      <c r="D596" s="54" t="s">
        <v>2072</v>
      </c>
      <c r="E596" s="17" t="s">
        <v>1</v>
      </c>
      <c r="F596" s="55">
        <v>3.6</v>
      </c>
      <c r="H596" s="24"/>
    </row>
    <row r="597" spans="2:8" s="1" customFormat="1" ht="16.899999999999999" customHeight="1" x14ac:dyDescent="0.2">
      <c r="B597" s="24"/>
      <c r="C597" s="54" t="s">
        <v>231</v>
      </c>
      <c r="D597" s="54" t="s">
        <v>2073</v>
      </c>
      <c r="E597" s="17" t="s">
        <v>1</v>
      </c>
      <c r="F597" s="55">
        <v>23.6</v>
      </c>
      <c r="H597" s="24"/>
    </row>
    <row r="598" spans="2:8" s="1" customFormat="1" ht="16.899999999999999" customHeight="1" x14ac:dyDescent="0.2">
      <c r="B598" s="24"/>
      <c r="C598" s="56" t="s">
        <v>4007</v>
      </c>
      <c r="H598" s="24"/>
    </row>
    <row r="599" spans="2:8" s="1" customFormat="1" ht="22.5" x14ac:dyDescent="0.2">
      <c r="B599" s="24"/>
      <c r="C599" s="54" t="s">
        <v>2067</v>
      </c>
      <c r="D599" s="54" t="s">
        <v>2068</v>
      </c>
      <c r="E599" s="17" t="s">
        <v>325</v>
      </c>
      <c r="F599" s="55">
        <v>23.6</v>
      </c>
      <c r="H599" s="24"/>
    </row>
    <row r="600" spans="2:8" s="1" customFormat="1" ht="22.5" x14ac:dyDescent="0.2">
      <c r="B600" s="24"/>
      <c r="C600" s="54" t="s">
        <v>2002</v>
      </c>
      <c r="D600" s="54" t="s">
        <v>2003</v>
      </c>
      <c r="E600" s="17" t="s">
        <v>352</v>
      </c>
      <c r="F600" s="55">
        <v>11.057</v>
      </c>
      <c r="H600" s="24"/>
    </row>
    <row r="601" spans="2:8" s="1" customFormat="1" ht="16.899999999999999" customHeight="1" x14ac:dyDescent="0.2">
      <c r="B601" s="24"/>
      <c r="C601" s="54" t="s">
        <v>2098</v>
      </c>
      <c r="D601" s="54" t="s">
        <v>2099</v>
      </c>
      <c r="E601" s="17" t="s">
        <v>352</v>
      </c>
      <c r="F601" s="55">
        <v>2.3330000000000002</v>
      </c>
      <c r="H601" s="24"/>
    </row>
    <row r="602" spans="2:8" s="1" customFormat="1" ht="16.899999999999999" customHeight="1" x14ac:dyDescent="0.2">
      <c r="B602" s="24"/>
      <c r="C602" s="54" t="s">
        <v>2075</v>
      </c>
      <c r="D602" s="54" t="s">
        <v>2076</v>
      </c>
      <c r="E602" s="17" t="s">
        <v>352</v>
      </c>
      <c r="F602" s="55">
        <v>0.623</v>
      </c>
      <c r="H602" s="24"/>
    </row>
    <row r="603" spans="2:8" s="1" customFormat="1" ht="16.899999999999999" customHeight="1" x14ac:dyDescent="0.2">
      <c r="B603" s="24"/>
      <c r="C603" s="50" t="s">
        <v>234</v>
      </c>
      <c r="D603" s="51" t="s">
        <v>235</v>
      </c>
      <c r="E603" s="52" t="s">
        <v>1</v>
      </c>
      <c r="F603" s="53">
        <v>20</v>
      </c>
      <c r="H603" s="24"/>
    </row>
    <row r="604" spans="2:8" s="1" customFormat="1" ht="16.899999999999999" customHeight="1" x14ac:dyDescent="0.2">
      <c r="B604" s="24"/>
      <c r="C604" s="54" t="s">
        <v>1</v>
      </c>
      <c r="D604" s="54" t="s">
        <v>2196</v>
      </c>
      <c r="E604" s="17" t="s">
        <v>1</v>
      </c>
      <c r="F604" s="55">
        <v>12</v>
      </c>
      <c r="H604" s="24"/>
    </row>
    <row r="605" spans="2:8" s="1" customFormat="1" ht="16.899999999999999" customHeight="1" x14ac:dyDescent="0.2">
      <c r="B605" s="24"/>
      <c r="C605" s="54" t="s">
        <v>1</v>
      </c>
      <c r="D605" s="54" t="s">
        <v>2197</v>
      </c>
      <c r="E605" s="17" t="s">
        <v>1</v>
      </c>
      <c r="F605" s="55">
        <v>8</v>
      </c>
      <c r="H605" s="24"/>
    </row>
    <row r="606" spans="2:8" s="1" customFormat="1" ht="16.899999999999999" customHeight="1" x14ac:dyDescent="0.2">
      <c r="B606" s="24"/>
      <c r="C606" s="54" t="s">
        <v>234</v>
      </c>
      <c r="D606" s="54" t="s">
        <v>335</v>
      </c>
      <c r="E606" s="17" t="s">
        <v>1</v>
      </c>
      <c r="F606" s="55">
        <v>20</v>
      </c>
      <c r="H606" s="24"/>
    </row>
    <row r="607" spans="2:8" s="1" customFormat="1" ht="16.899999999999999" customHeight="1" x14ac:dyDescent="0.2">
      <c r="B607" s="24"/>
      <c r="C607" s="56" t="s">
        <v>4007</v>
      </c>
      <c r="H607" s="24"/>
    </row>
    <row r="608" spans="2:8" s="1" customFormat="1" ht="16.899999999999999" customHeight="1" x14ac:dyDescent="0.2">
      <c r="B608" s="24"/>
      <c r="C608" s="54" t="s">
        <v>2193</v>
      </c>
      <c r="D608" s="54" t="s">
        <v>2194</v>
      </c>
      <c r="E608" s="17" t="s">
        <v>325</v>
      </c>
      <c r="F608" s="55">
        <v>20</v>
      </c>
      <c r="H608" s="24"/>
    </row>
    <row r="609" spans="2:8" s="1" customFormat="1" ht="16.899999999999999" customHeight="1" x14ac:dyDescent="0.2">
      <c r="B609" s="24"/>
      <c r="C609" s="54" t="s">
        <v>2239</v>
      </c>
      <c r="D609" s="54" t="s">
        <v>2240</v>
      </c>
      <c r="E609" s="17" t="s">
        <v>325</v>
      </c>
      <c r="F609" s="55">
        <v>23.6</v>
      </c>
      <c r="H609" s="24"/>
    </row>
    <row r="610" spans="2:8" s="1" customFormat="1" ht="16.899999999999999" customHeight="1" x14ac:dyDescent="0.2">
      <c r="B610" s="24"/>
      <c r="C610" s="54" t="s">
        <v>2243</v>
      </c>
      <c r="D610" s="54" t="s">
        <v>2244</v>
      </c>
      <c r="E610" s="17" t="s">
        <v>325</v>
      </c>
      <c r="F610" s="55">
        <v>25.960000000000004</v>
      </c>
      <c r="H610" s="24"/>
    </row>
    <row r="611" spans="2:8" s="1" customFormat="1" ht="16.899999999999999" customHeight="1" x14ac:dyDescent="0.2">
      <c r="B611" s="24"/>
      <c r="C611" s="50" t="s">
        <v>237</v>
      </c>
      <c r="D611" s="51" t="s">
        <v>238</v>
      </c>
      <c r="E611" s="52" t="s">
        <v>1</v>
      </c>
      <c r="F611" s="53">
        <v>3.6</v>
      </c>
      <c r="H611" s="24"/>
    </row>
    <row r="612" spans="2:8" s="1" customFormat="1" ht="16.899999999999999" customHeight="1" x14ac:dyDescent="0.2">
      <c r="B612" s="24"/>
      <c r="C612" s="54" t="s">
        <v>1</v>
      </c>
      <c r="D612" s="54" t="s">
        <v>2072</v>
      </c>
      <c r="E612" s="17" t="s">
        <v>1</v>
      </c>
      <c r="F612" s="55">
        <v>3.6</v>
      </c>
      <c r="H612" s="24"/>
    </row>
    <row r="613" spans="2:8" s="1" customFormat="1" ht="16.899999999999999" customHeight="1" x14ac:dyDescent="0.2">
      <c r="B613" s="24"/>
      <c r="C613" s="54" t="s">
        <v>237</v>
      </c>
      <c r="D613" s="54" t="s">
        <v>335</v>
      </c>
      <c r="E613" s="17" t="s">
        <v>1</v>
      </c>
      <c r="F613" s="55">
        <v>3.6</v>
      </c>
      <c r="H613" s="24"/>
    </row>
    <row r="614" spans="2:8" s="1" customFormat="1" ht="16.899999999999999" customHeight="1" x14ac:dyDescent="0.2">
      <c r="B614" s="24"/>
      <c r="C614" s="56" t="s">
        <v>4007</v>
      </c>
      <c r="H614" s="24"/>
    </row>
    <row r="615" spans="2:8" s="1" customFormat="1" ht="16.899999999999999" customHeight="1" x14ac:dyDescent="0.2">
      <c r="B615" s="24"/>
      <c r="C615" s="54" t="s">
        <v>2199</v>
      </c>
      <c r="D615" s="54" t="s">
        <v>2200</v>
      </c>
      <c r="E615" s="17" t="s">
        <v>325</v>
      </c>
      <c r="F615" s="55">
        <v>3.6</v>
      </c>
      <c r="H615" s="24"/>
    </row>
    <row r="616" spans="2:8" s="1" customFormat="1" ht="16.899999999999999" customHeight="1" x14ac:dyDescent="0.2">
      <c r="B616" s="24"/>
      <c r="C616" s="54" t="s">
        <v>2239</v>
      </c>
      <c r="D616" s="54" t="s">
        <v>2240</v>
      </c>
      <c r="E616" s="17" t="s">
        <v>325</v>
      </c>
      <c r="F616" s="55">
        <v>23.6</v>
      </c>
      <c r="H616" s="24"/>
    </row>
    <row r="617" spans="2:8" s="1" customFormat="1" ht="16.899999999999999" customHeight="1" x14ac:dyDescent="0.2">
      <c r="B617" s="24"/>
      <c r="C617" s="54" t="s">
        <v>2243</v>
      </c>
      <c r="D617" s="54" t="s">
        <v>2244</v>
      </c>
      <c r="E617" s="17" t="s">
        <v>325</v>
      </c>
      <c r="F617" s="55">
        <v>25.960000000000004</v>
      </c>
      <c r="H617" s="24"/>
    </row>
    <row r="618" spans="2:8" s="1" customFormat="1" ht="16.899999999999999" customHeight="1" x14ac:dyDescent="0.2">
      <c r="B618" s="24"/>
      <c r="C618" s="50" t="s">
        <v>103</v>
      </c>
      <c r="D618" s="51" t="s">
        <v>104</v>
      </c>
      <c r="E618" s="52" t="s">
        <v>1</v>
      </c>
      <c r="F618" s="53">
        <v>170.76</v>
      </c>
      <c r="H618" s="24"/>
    </row>
    <row r="619" spans="2:8" s="1" customFormat="1" ht="16.899999999999999" customHeight="1" x14ac:dyDescent="0.2">
      <c r="B619" s="24"/>
      <c r="C619" s="54" t="s">
        <v>1</v>
      </c>
      <c r="D619" s="54" t="s">
        <v>1669</v>
      </c>
      <c r="E619" s="17" t="s">
        <v>1</v>
      </c>
      <c r="F619" s="55">
        <v>170.76</v>
      </c>
      <c r="H619" s="24"/>
    </row>
    <row r="620" spans="2:8" s="1" customFormat="1" ht="16.899999999999999" customHeight="1" x14ac:dyDescent="0.2">
      <c r="B620" s="24"/>
      <c r="C620" s="54" t="s">
        <v>103</v>
      </c>
      <c r="D620" s="54" t="s">
        <v>335</v>
      </c>
      <c r="E620" s="17" t="s">
        <v>1</v>
      </c>
      <c r="F620" s="55">
        <v>170.76</v>
      </c>
      <c r="H620" s="24"/>
    </row>
    <row r="621" spans="2:8" s="1" customFormat="1" ht="16.899999999999999" customHeight="1" x14ac:dyDescent="0.2">
      <c r="B621" s="24"/>
      <c r="C621" s="56" t="s">
        <v>4007</v>
      </c>
      <c r="H621" s="24"/>
    </row>
    <row r="622" spans="2:8" s="1" customFormat="1" ht="22.5" x14ac:dyDescent="0.2">
      <c r="B622" s="24"/>
      <c r="C622" s="54" t="s">
        <v>1666</v>
      </c>
      <c r="D622" s="54" t="s">
        <v>1667</v>
      </c>
      <c r="E622" s="17" t="s">
        <v>346</v>
      </c>
      <c r="F622" s="55">
        <v>170.76</v>
      </c>
      <c r="H622" s="24"/>
    </row>
    <row r="623" spans="2:8" s="1" customFormat="1" ht="22.5" x14ac:dyDescent="0.2">
      <c r="B623" s="24"/>
      <c r="C623" s="54" t="s">
        <v>1671</v>
      </c>
      <c r="D623" s="54" t="s">
        <v>1672</v>
      </c>
      <c r="E623" s="17" t="s">
        <v>346</v>
      </c>
      <c r="F623" s="55">
        <v>5122.8</v>
      </c>
      <c r="H623" s="24"/>
    </row>
    <row r="624" spans="2:8" s="1" customFormat="1" ht="22.5" x14ac:dyDescent="0.2">
      <c r="B624" s="24"/>
      <c r="C624" s="54" t="s">
        <v>1676</v>
      </c>
      <c r="D624" s="54" t="s">
        <v>1677</v>
      </c>
      <c r="E624" s="17" t="s">
        <v>346</v>
      </c>
      <c r="F624" s="55">
        <v>170.76</v>
      </c>
      <c r="H624" s="24"/>
    </row>
    <row r="625" spans="2:8" s="1" customFormat="1" ht="16.899999999999999" customHeight="1" x14ac:dyDescent="0.2">
      <c r="B625" s="24"/>
      <c r="C625" s="50" t="s">
        <v>219</v>
      </c>
      <c r="D625" s="51" t="s">
        <v>220</v>
      </c>
      <c r="E625" s="52" t="s">
        <v>1</v>
      </c>
      <c r="F625" s="53">
        <v>819.48400000000004</v>
      </c>
      <c r="H625" s="24"/>
    </row>
    <row r="626" spans="2:8" s="1" customFormat="1" ht="16.899999999999999" customHeight="1" x14ac:dyDescent="0.2">
      <c r="B626" s="24"/>
      <c r="C626" s="54" t="s">
        <v>1</v>
      </c>
      <c r="D626" s="54" t="s">
        <v>1095</v>
      </c>
      <c r="E626" s="17" t="s">
        <v>1</v>
      </c>
      <c r="F626" s="55">
        <v>167.13300000000001</v>
      </c>
      <c r="H626" s="24"/>
    </row>
    <row r="627" spans="2:8" s="1" customFormat="1" ht="16.899999999999999" customHeight="1" x14ac:dyDescent="0.2">
      <c r="B627" s="24"/>
      <c r="C627" s="54" t="s">
        <v>1</v>
      </c>
      <c r="D627" s="54" t="s">
        <v>1341</v>
      </c>
      <c r="E627" s="17" t="s">
        <v>1</v>
      </c>
      <c r="F627" s="55">
        <v>179.833</v>
      </c>
      <c r="H627" s="24"/>
    </row>
    <row r="628" spans="2:8" s="1" customFormat="1" ht="16.899999999999999" customHeight="1" x14ac:dyDescent="0.2">
      <c r="B628" s="24"/>
      <c r="C628" s="54" t="s">
        <v>1</v>
      </c>
      <c r="D628" s="54" t="s">
        <v>1342</v>
      </c>
      <c r="E628" s="17" t="s">
        <v>1</v>
      </c>
      <c r="F628" s="55">
        <v>99.072000000000003</v>
      </c>
      <c r="H628" s="24"/>
    </row>
    <row r="629" spans="2:8" s="1" customFormat="1" ht="16.899999999999999" customHeight="1" x14ac:dyDescent="0.2">
      <c r="B629" s="24"/>
      <c r="C629" s="54" t="s">
        <v>1</v>
      </c>
      <c r="D629" s="54" t="s">
        <v>1343</v>
      </c>
      <c r="E629" s="17" t="s">
        <v>1</v>
      </c>
      <c r="F629" s="55">
        <v>206.21</v>
      </c>
      <c r="H629" s="24"/>
    </row>
    <row r="630" spans="2:8" s="1" customFormat="1" ht="16.899999999999999" customHeight="1" x14ac:dyDescent="0.2">
      <c r="B630" s="24"/>
      <c r="C630" s="54" t="s">
        <v>1</v>
      </c>
      <c r="D630" s="54" t="s">
        <v>1100</v>
      </c>
      <c r="E630" s="17" t="s">
        <v>1</v>
      </c>
      <c r="F630" s="55">
        <v>167.23599999999999</v>
      </c>
      <c r="H630" s="24"/>
    </row>
    <row r="631" spans="2:8" s="1" customFormat="1" ht="16.899999999999999" customHeight="1" x14ac:dyDescent="0.2">
      <c r="B631" s="24"/>
      <c r="C631" s="54" t="s">
        <v>219</v>
      </c>
      <c r="D631" s="54" t="s">
        <v>1344</v>
      </c>
      <c r="E631" s="17" t="s">
        <v>1</v>
      </c>
      <c r="F631" s="55">
        <v>819.48400000000004</v>
      </c>
      <c r="H631" s="24"/>
    </row>
    <row r="632" spans="2:8" s="1" customFormat="1" ht="16.899999999999999" customHeight="1" x14ac:dyDescent="0.2">
      <c r="B632" s="24"/>
      <c r="C632" s="56" t="s">
        <v>4007</v>
      </c>
      <c r="H632" s="24"/>
    </row>
    <row r="633" spans="2:8" s="1" customFormat="1" ht="22.5" x14ac:dyDescent="0.2">
      <c r="B633" s="24"/>
      <c r="C633" s="54" t="s">
        <v>1338</v>
      </c>
      <c r="D633" s="54" t="s">
        <v>1339</v>
      </c>
      <c r="E633" s="17" t="s">
        <v>325</v>
      </c>
      <c r="F633" s="55">
        <v>819.48400000000004</v>
      </c>
      <c r="H633" s="24"/>
    </row>
    <row r="634" spans="2:8" s="1" customFormat="1" ht="22.5" x14ac:dyDescent="0.2">
      <c r="B634" s="24"/>
      <c r="C634" s="54" t="s">
        <v>1346</v>
      </c>
      <c r="D634" s="54" t="s">
        <v>1347</v>
      </c>
      <c r="E634" s="17" t="s">
        <v>325</v>
      </c>
      <c r="F634" s="55">
        <v>73753.56</v>
      </c>
      <c r="H634" s="24"/>
    </row>
    <row r="635" spans="2:8" s="1" customFormat="1" ht="22.5" x14ac:dyDescent="0.2">
      <c r="B635" s="24"/>
      <c r="C635" s="54" t="s">
        <v>1351</v>
      </c>
      <c r="D635" s="54" t="s">
        <v>1352</v>
      </c>
      <c r="E635" s="17" t="s">
        <v>325</v>
      </c>
      <c r="F635" s="55">
        <v>819.48400000000004</v>
      </c>
      <c r="H635" s="24"/>
    </row>
    <row r="636" spans="2:8" s="1" customFormat="1" ht="16.899999999999999" customHeight="1" x14ac:dyDescent="0.2">
      <c r="B636" s="24"/>
      <c r="C636" s="54" t="s">
        <v>1355</v>
      </c>
      <c r="D636" s="54" t="s">
        <v>1356</v>
      </c>
      <c r="E636" s="17" t="s">
        <v>325</v>
      </c>
      <c r="F636" s="55">
        <v>819.48400000000004</v>
      </c>
      <c r="H636" s="24"/>
    </row>
    <row r="637" spans="2:8" s="1" customFormat="1" ht="16.899999999999999" customHeight="1" x14ac:dyDescent="0.2">
      <c r="B637" s="24"/>
      <c r="C637" s="54" t="s">
        <v>1359</v>
      </c>
      <c r="D637" s="54" t="s">
        <v>1360</v>
      </c>
      <c r="E637" s="17" t="s">
        <v>325</v>
      </c>
      <c r="F637" s="55">
        <v>73753.56</v>
      </c>
      <c r="H637" s="24"/>
    </row>
    <row r="638" spans="2:8" s="1" customFormat="1" ht="16.899999999999999" customHeight="1" x14ac:dyDescent="0.2">
      <c r="B638" s="24"/>
      <c r="C638" s="54" t="s">
        <v>1363</v>
      </c>
      <c r="D638" s="54" t="s">
        <v>1364</v>
      </c>
      <c r="E638" s="17" t="s">
        <v>325</v>
      </c>
      <c r="F638" s="55">
        <v>819.48400000000004</v>
      </c>
      <c r="H638" s="24"/>
    </row>
    <row r="639" spans="2:8" s="1" customFormat="1" ht="7.35" customHeight="1" x14ac:dyDescent="0.2">
      <c r="B639" s="25"/>
      <c r="C639" s="26"/>
      <c r="D639" s="26"/>
      <c r="E639" s="26"/>
      <c r="F639" s="26"/>
      <c r="G639" s="26"/>
      <c r="H639" s="24"/>
    </row>
    <row r="640" spans="2:8" s="1" customFormat="1" x14ac:dyDescent="0.2"/>
  </sheetData>
  <sheetProtection password="D62F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11 - SO 01 - Pavilon noso...</vt:lpstr>
      <vt:lpstr>12 - Zdravotní technika -...</vt:lpstr>
      <vt:lpstr>13 - UT materiál a montáž...</vt:lpstr>
      <vt:lpstr>14 - VZT materiál a montá...</vt:lpstr>
      <vt:lpstr>15 - Elektroinstalace - 1...</vt:lpstr>
      <vt:lpstr>21 - SO 02 - Venkovní kan...</vt:lpstr>
      <vt:lpstr>9 - Vedlejší náklady - 1....</vt:lpstr>
      <vt:lpstr>Seznam figur</vt:lpstr>
      <vt:lpstr>'11 - SO 01 - Pavilon noso...'!Názvy_tisku</vt:lpstr>
      <vt:lpstr>'12 - Zdravotní technika -...'!Názvy_tisku</vt:lpstr>
      <vt:lpstr>'13 - UT materiál a montáž...'!Názvy_tisku</vt:lpstr>
      <vt:lpstr>'14 - VZT materiál a montá...'!Názvy_tisku</vt:lpstr>
      <vt:lpstr>'15 - Elektroinstalace - 1...'!Názvy_tisku</vt:lpstr>
      <vt:lpstr>'21 - SO 02 - Venkovní kan...'!Názvy_tisku</vt:lpstr>
      <vt:lpstr>'9 - Vedlejší náklady - 1....'!Názvy_tisku</vt:lpstr>
      <vt:lpstr>'Rekapitulace stavby'!Názvy_tisku</vt:lpstr>
      <vt:lpstr>'Seznam figur'!Názvy_tisku</vt:lpstr>
      <vt:lpstr>'11 - SO 01 - Pavilon noso...'!Oblast_tisku</vt:lpstr>
      <vt:lpstr>'12 - Zdravotní technika -...'!Oblast_tisku</vt:lpstr>
      <vt:lpstr>'13 - UT materiál a montáž...'!Oblast_tisku</vt:lpstr>
      <vt:lpstr>'14 - VZT materiál a montá...'!Oblast_tisku</vt:lpstr>
      <vt:lpstr>'15 - Elektroinstalace - 1...'!Oblast_tisku</vt:lpstr>
      <vt:lpstr>'21 - SO 02 - Venkovní kan...'!Oblast_tisku</vt:lpstr>
      <vt:lpstr>'9 - Vedlejší náklady - 1....'!Oblast_tisku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DESKTOP-A37M82P\Švehla</dc:creator>
  <cp:lastModifiedBy>Petr.Jiricka</cp:lastModifiedBy>
  <dcterms:created xsi:type="dcterms:W3CDTF">2024-04-29T08:25:08Z</dcterms:created>
  <dcterms:modified xsi:type="dcterms:W3CDTF">2024-06-03T07:26:51Z</dcterms:modified>
</cp:coreProperties>
</file>